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/>
  <mc:AlternateContent xmlns:mc="http://schemas.openxmlformats.org/markup-compatibility/2006">
    <mc:Choice Requires="x15">
      <x15ac:absPath xmlns:x15ac="http://schemas.microsoft.com/office/spreadsheetml/2010/11/ac" url="/Users/hodosiova/Desktop/Lomnicka tepla'renska/Priloha c.1 /"/>
    </mc:Choice>
  </mc:AlternateContent>
  <xr:revisionPtr revIDLastSave="0" documentId="13_ncr:1_{68ED66A2-BD2B-AD47-8DFE-4ABDD0934158}" xr6:coauthVersionLast="47" xr6:coauthVersionMax="47" xr10:uidLastSave="{00000000-0000-0000-0000-000000000000}"/>
  <bookViews>
    <workbookView xWindow="0" yWindow="460" windowWidth="28600" windowHeight="15540" activeTab="1" xr2:uid="{00000000-000D-0000-FFFF-FFFF00000000}"/>
  </bookViews>
  <sheets>
    <sheet name="Rekapitulácia stavby" sheetId="1" r:id="rId1"/>
    <sheet name="SO 01 - Ústredné vykurovanie" sheetId="2" r:id="rId2"/>
    <sheet name="SO 02 - SO 02 Teplovod ve..." sheetId="3" r:id="rId3"/>
    <sheet name="SO 02-2 - SO 02 Teplovod ..." sheetId="4" r:id="rId4"/>
  </sheets>
  <definedNames>
    <definedName name="_xlnm._FilterDatabase" localSheetId="1" hidden="1">'SO 01 - Ústredné vykurovanie'!$C$132:$K$246</definedName>
    <definedName name="_xlnm._FilterDatabase" localSheetId="2" hidden="1">'SO 02 - SO 02 Teplovod ve...'!$C$132:$K$213</definedName>
    <definedName name="_xlnm._FilterDatabase" localSheetId="3" hidden="1">'SO 02-2 - SO 02 Teplovod ...'!$C$129:$K$180</definedName>
    <definedName name="_xlnm.Print_Area" localSheetId="0">'Rekapitulácia stavby'!$D$4:$AO$76,'Rekapitulácia stavby'!$C$82:$AQ$102</definedName>
    <definedName name="_xlnm.Print_Area" localSheetId="1">'SO 01 - Ústredné vykurovanie'!$C$4:$J$76,'SO 01 - Ústredné vykurovanie'!$C$82:$J$112,'SO 01 - Ústredné vykurovanie'!$C$118:$K$246</definedName>
    <definedName name="_xlnm.Print_Area" localSheetId="2">'SO 02 - SO 02 Teplovod ve...'!$C$4:$J$76,'SO 02 - SO 02 Teplovod ve...'!$C$82:$J$112,'SO 02 - SO 02 Teplovod ve...'!$C$118:$K$213</definedName>
    <definedName name="_xlnm.Print_Area" localSheetId="3">'SO 02-2 - SO 02 Teplovod ...'!$C$4:$J$76,'SO 02-2 - SO 02 Teplovod ...'!$C$82:$J$109,'SO 02-2 - SO 02 Teplovod ...'!$C$115:$K$180</definedName>
    <definedName name="_xlnm.Print_Titles" localSheetId="0">'Rekapitulácia stavby'!$92:$92</definedName>
    <definedName name="_xlnm.Print_Titles" localSheetId="1">'SO 01 - Ústredné vykurovanie'!$132:$132</definedName>
    <definedName name="_xlnm.Print_Titles" localSheetId="2">'SO 02 - SO 02 Teplovod ve...'!$132:$132</definedName>
    <definedName name="_xlnm.Print_Titles" localSheetId="3">'SO 02-2 - SO 02 Teplovod ...'!$129:$129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2" l="1"/>
  <c r="J20" i="2"/>
  <c r="J41" i="4" l="1"/>
  <c r="J40" i="4"/>
  <c r="AY98" i="1" s="1"/>
  <c r="J39" i="4"/>
  <c r="AX98" i="1" s="1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J127" i="4"/>
  <c r="J126" i="4"/>
  <c r="F126" i="4"/>
  <c r="F124" i="4"/>
  <c r="J33" i="4"/>
  <c r="J94" i="4"/>
  <c r="J93" i="4"/>
  <c r="F93" i="4"/>
  <c r="F91" i="4"/>
  <c r="J20" i="4"/>
  <c r="E20" i="4"/>
  <c r="F127" i="4" s="1"/>
  <c r="J19" i="4"/>
  <c r="J14" i="4"/>
  <c r="J124" i="4" s="1"/>
  <c r="E7" i="4"/>
  <c r="E118" i="4" s="1"/>
  <c r="J41" i="3"/>
  <c r="J40" i="3"/>
  <c r="AY97" i="1" s="1"/>
  <c r="J39" i="3"/>
  <c r="AX97" i="1" s="1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6" i="3"/>
  <c r="BH156" i="3"/>
  <c r="BG156" i="3"/>
  <c r="BE156" i="3"/>
  <c r="T156" i="3"/>
  <c r="T155" i="3" s="1"/>
  <c r="R156" i="3"/>
  <c r="R155" i="3" s="1"/>
  <c r="P156" i="3"/>
  <c r="P155" i="3" s="1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T149" i="3" s="1"/>
  <c r="R150" i="3"/>
  <c r="R149" i="3" s="1"/>
  <c r="P150" i="3"/>
  <c r="P149" i="3" s="1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J130" i="3"/>
  <c r="J129" i="3"/>
  <c r="F129" i="3"/>
  <c r="F127" i="3"/>
  <c r="J33" i="3"/>
  <c r="J94" i="3"/>
  <c r="J93" i="3"/>
  <c r="F93" i="3"/>
  <c r="F91" i="3"/>
  <c r="J20" i="3"/>
  <c r="E20" i="3"/>
  <c r="F94" i="3" s="1"/>
  <c r="J19" i="3"/>
  <c r="J14" i="3"/>
  <c r="J127" i="3" s="1"/>
  <c r="E7" i="3"/>
  <c r="E121" i="3" s="1"/>
  <c r="J134" i="2"/>
  <c r="J41" i="2"/>
  <c r="J40" i="2"/>
  <c r="AY96" i="1" s="1"/>
  <c r="J39" i="2"/>
  <c r="AX96" i="1" s="1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J99" i="2"/>
  <c r="J130" i="2"/>
  <c r="J129" i="2"/>
  <c r="F129" i="2"/>
  <c r="F127" i="2"/>
  <c r="J33" i="2"/>
  <c r="J94" i="2"/>
  <c r="J93" i="2"/>
  <c r="F93" i="2"/>
  <c r="F91" i="2"/>
  <c r="E20" i="2"/>
  <c r="F130" i="2" s="1"/>
  <c r="J14" i="2"/>
  <c r="J127" i="2" s="1"/>
  <c r="E7" i="2"/>
  <c r="E121" i="2" s="1"/>
  <c r="L90" i="1"/>
  <c r="L85" i="1"/>
  <c r="L84" i="1"/>
  <c r="BK179" i="4"/>
  <c r="BK178" i="4"/>
  <c r="BK154" i="4"/>
  <c r="BK153" i="4"/>
  <c r="BK150" i="4"/>
  <c r="BK143" i="4"/>
  <c r="BK142" i="4"/>
  <c r="BK141" i="4"/>
  <c r="BK137" i="4"/>
  <c r="BK208" i="3"/>
  <c r="BK205" i="3"/>
  <c r="BK200" i="3"/>
  <c r="BK176" i="3"/>
  <c r="BK173" i="3"/>
  <c r="BK164" i="3"/>
  <c r="BK163" i="3"/>
  <c r="BK150" i="3"/>
  <c r="BK144" i="3"/>
  <c r="BK237" i="2"/>
  <c r="BK236" i="2"/>
  <c r="BK229" i="2"/>
  <c r="BK218" i="2"/>
  <c r="BK217" i="2"/>
  <c r="BK215" i="2"/>
  <c r="BK211" i="2"/>
  <c r="BK203" i="2"/>
  <c r="BK184" i="2"/>
  <c r="BK178" i="2"/>
  <c r="BK172" i="2"/>
  <c r="BK165" i="2"/>
  <c r="BK159" i="2"/>
  <c r="BK157" i="2"/>
  <c r="BK145" i="2"/>
  <c r="AK27" i="1"/>
  <c r="AS95" i="1"/>
  <c r="BK170" i="4"/>
  <c r="BK168" i="4"/>
  <c r="BK204" i="3"/>
  <c r="BK193" i="3"/>
  <c r="BK182" i="3"/>
  <c r="BK152" i="3"/>
  <c r="BK138" i="3"/>
  <c r="BK227" i="2"/>
  <c r="BK223" i="2"/>
  <c r="BK213" i="2"/>
  <c r="BK205" i="2"/>
  <c r="BK204" i="2"/>
  <c r="BK197" i="2"/>
  <c r="BK193" i="2"/>
  <c r="BK183" i="2"/>
  <c r="BK155" i="2"/>
  <c r="BK152" i="2"/>
  <c r="BK147" i="2"/>
  <c r="BK140" i="2"/>
  <c r="BK136" i="2"/>
  <c r="BK135" i="4"/>
  <c r="BK132" i="4"/>
  <c r="BK206" i="3"/>
  <c r="BK201" i="3"/>
  <c r="BK197" i="3"/>
  <c r="BK195" i="3"/>
  <c r="BK178" i="3"/>
  <c r="BK170" i="3"/>
  <c r="BK154" i="3"/>
  <c r="BK148" i="3"/>
  <c r="BK143" i="3"/>
  <c r="BK142" i="3"/>
  <c r="BK239" i="2"/>
  <c r="BK235" i="2"/>
  <c r="BK208" i="2"/>
  <c r="BK199" i="2"/>
  <c r="BK198" i="2"/>
  <c r="BK194" i="2"/>
  <c r="BK191" i="2"/>
  <c r="BK182" i="2"/>
  <c r="BK171" i="2"/>
  <c r="BK168" i="2"/>
  <c r="BK163" i="2"/>
  <c r="BK162" i="2"/>
  <c r="BK161" i="2"/>
  <c r="BK149" i="2"/>
  <c r="BK137" i="2"/>
  <c r="BK177" i="4"/>
  <c r="BK175" i="4"/>
  <c r="BK174" i="4"/>
  <c r="BK172" i="4"/>
  <c r="BK171" i="4"/>
  <c r="BK136" i="4"/>
  <c r="BK207" i="3"/>
  <c r="BK203" i="3"/>
  <c r="BK199" i="3"/>
  <c r="BK181" i="3"/>
  <c r="BK175" i="3"/>
  <c r="BK160" i="3"/>
  <c r="BK159" i="3"/>
  <c r="BK146" i="3"/>
  <c r="BK145" i="3"/>
  <c r="BK141" i="3"/>
  <c r="BK246" i="2"/>
  <c r="BK242" i="2"/>
  <c r="BK226" i="2"/>
  <c r="BK221" i="2"/>
  <c r="BK210" i="2"/>
  <c r="BK202" i="2"/>
  <c r="BK195" i="2"/>
  <c r="BK192" i="2"/>
  <c r="BK189" i="2"/>
  <c r="BK181" i="2"/>
  <c r="BK167" i="2"/>
  <c r="BK166" i="2"/>
  <c r="BK160" i="2"/>
  <c r="BK144" i="2"/>
  <c r="BK143" i="2"/>
  <c r="BK212" i="3"/>
  <c r="BK202" i="3"/>
  <c r="BK196" i="3"/>
  <c r="BK194" i="3"/>
  <c r="BK191" i="3"/>
  <c r="BK198" i="3"/>
  <c r="BK186" i="3"/>
  <c r="BK185" i="3"/>
  <c r="BK184" i="3"/>
  <c r="BK183" i="3"/>
  <c r="BK174" i="3"/>
  <c r="BK169" i="3"/>
  <c r="BK165" i="3"/>
  <c r="BK147" i="3"/>
  <c r="BK140" i="3"/>
  <c r="BK234" i="2"/>
  <c r="BK231" i="2"/>
  <c r="BK225" i="2"/>
  <c r="BK196" i="2"/>
  <c r="BK186" i="2"/>
  <c r="BK179" i="2"/>
  <c r="BK177" i="2"/>
  <c r="BK176" i="2"/>
  <c r="BK169" i="2"/>
  <c r="BK150" i="2"/>
  <c r="BK148" i="2"/>
  <c r="BK139" i="2"/>
  <c r="BK138" i="2"/>
  <c r="BK180" i="4"/>
  <c r="BK139" i="4"/>
  <c r="BK138" i="4"/>
  <c r="BK133" i="4"/>
  <c r="BK190" i="3"/>
  <c r="BK189" i="3"/>
  <c r="BK188" i="3"/>
  <c r="BK187" i="3"/>
  <c r="BK180" i="3"/>
  <c r="BK179" i="3"/>
  <c r="BK177" i="3"/>
  <c r="BK172" i="3"/>
  <c r="BK171" i="3"/>
  <c r="BK161" i="3"/>
  <c r="BK153" i="3"/>
  <c r="BK139" i="3"/>
  <c r="BK137" i="3"/>
  <c r="BK136" i="3"/>
  <c r="BK245" i="2"/>
  <c r="BK240" i="2"/>
  <c r="BK230" i="2"/>
  <c r="BK219" i="2"/>
  <c r="BK216" i="2"/>
  <c r="BK209" i="2"/>
  <c r="BK207" i="2"/>
  <c r="BK206" i="2"/>
  <c r="BK190" i="2"/>
  <c r="BK188" i="2"/>
  <c r="BK187" i="2"/>
  <c r="BK185" i="2"/>
  <c r="BK158" i="2"/>
  <c r="BK156" i="2"/>
  <c r="BK153" i="2"/>
  <c r="BK141" i="2"/>
  <c r="BK169" i="4"/>
  <c r="BK166" i="4"/>
  <c r="BK165" i="4"/>
  <c r="BK164" i="4"/>
  <c r="BK163" i="4"/>
  <c r="BK162" i="4"/>
  <c r="BK161" i="4"/>
  <c r="BK160" i="4"/>
  <c r="BK159" i="4"/>
  <c r="BK158" i="4"/>
  <c r="BK157" i="4"/>
  <c r="BK156" i="4"/>
  <c r="BK152" i="4"/>
  <c r="BK151" i="4"/>
  <c r="BK149" i="4"/>
  <c r="BK148" i="4"/>
  <c r="BK147" i="4"/>
  <c r="BK146" i="4"/>
  <c r="BK145" i="4"/>
  <c r="BK144" i="4"/>
  <c r="BK140" i="4"/>
  <c r="BK213" i="3"/>
  <c r="BK209" i="3"/>
  <c r="BK192" i="3"/>
  <c r="BK168" i="3"/>
  <c r="BK167" i="3"/>
  <c r="BK166" i="3"/>
  <c r="BK162" i="3"/>
  <c r="BK156" i="3"/>
  <c r="BK243" i="2"/>
  <c r="BK233" i="2"/>
  <c r="BK228" i="2"/>
  <c r="BK224" i="2"/>
  <c r="BK222" i="2"/>
  <c r="BK220" i="2"/>
  <c r="BK214" i="2"/>
  <c r="BK212" i="2"/>
  <c r="BK200" i="2"/>
  <c r="BK180" i="2"/>
  <c r="BK175" i="2"/>
  <c r="BK174" i="2"/>
  <c r="BK173" i="2"/>
  <c r="BK164" i="2"/>
  <c r="BK154" i="2"/>
  <c r="BK146" i="2"/>
  <c r="BK142" i="2"/>
  <c r="BK135" i="2" l="1"/>
  <c r="J135" i="2"/>
  <c r="J100" i="2"/>
  <c r="BK170" i="2"/>
  <c r="J170" i="2" s="1"/>
  <c r="J102" i="2" s="1"/>
  <c r="BK201" i="2"/>
  <c r="J201" i="2" s="1"/>
  <c r="J103" i="2" s="1"/>
  <c r="BK232" i="2"/>
  <c r="J232" i="2" s="1"/>
  <c r="J104" i="2" s="1"/>
  <c r="BK241" i="2"/>
  <c r="J241" i="2" s="1"/>
  <c r="J106" i="2" s="1"/>
  <c r="P244" i="2"/>
  <c r="P135" i="3"/>
  <c r="BK211" i="3"/>
  <c r="J211" i="3" s="1"/>
  <c r="J107" i="3" s="1"/>
  <c r="R134" i="4"/>
  <c r="R155" i="4"/>
  <c r="BK173" i="4"/>
  <c r="J173" i="4" s="1"/>
  <c r="J103" i="4" s="1"/>
  <c r="P135" i="2"/>
  <c r="R151" i="2"/>
  <c r="T201" i="2"/>
  <c r="R238" i="2"/>
  <c r="BK244" i="2"/>
  <c r="J244" i="2" s="1"/>
  <c r="J107" i="2" s="1"/>
  <c r="T134" i="4"/>
  <c r="R176" i="4"/>
  <c r="P151" i="2"/>
  <c r="R201" i="2"/>
  <c r="BK238" i="2"/>
  <c r="J238" i="2" s="1"/>
  <c r="J105" i="2" s="1"/>
  <c r="T241" i="2"/>
  <c r="R135" i="3"/>
  <c r="BK151" i="3"/>
  <c r="J102" i="3" s="1"/>
  <c r="T151" i="3"/>
  <c r="R211" i="3"/>
  <c r="R210" i="3" s="1"/>
  <c r="BK134" i="4"/>
  <c r="J134" i="4" s="1"/>
  <c r="J100" i="4" s="1"/>
  <c r="BK176" i="4"/>
  <c r="J176" i="4" s="1"/>
  <c r="J104" i="4" s="1"/>
  <c r="T135" i="3"/>
  <c r="T134" i="3" s="1"/>
  <c r="P151" i="3"/>
  <c r="P134" i="3" s="1"/>
  <c r="R151" i="3"/>
  <c r="P211" i="3"/>
  <c r="P210" i="3" s="1"/>
  <c r="P134" i="4"/>
  <c r="BK155" i="4"/>
  <c r="J155" i="4" s="1"/>
  <c r="J101" i="4" s="1"/>
  <c r="P155" i="4"/>
  <c r="T155" i="4"/>
  <c r="BK167" i="4"/>
  <c r="J167" i="4" s="1"/>
  <c r="J102" i="4" s="1"/>
  <c r="P167" i="4"/>
  <c r="R167" i="4"/>
  <c r="T167" i="4"/>
  <c r="P173" i="4"/>
  <c r="BK151" i="2"/>
  <c r="J151" i="2" s="1"/>
  <c r="J101" i="2" s="1"/>
  <c r="P170" i="2"/>
  <c r="T232" i="2"/>
  <c r="P241" i="2"/>
  <c r="T244" i="2"/>
  <c r="BK135" i="3"/>
  <c r="T158" i="3"/>
  <c r="T157" i="3"/>
  <c r="R173" i="4"/>
  <c r="T135" i="2"/>
  <c r="R170" i="2"/>
  <c r="R232" i="2"/>
  <c r="R241" i="2"/>
  <c r="P158" i="3"/>
  <c r="P157" i="3" s="1"/>
  <c r="T173" i="4"/>
  <c r="R135" i="2"/>
  <c r="T170" i="2"/>
  <c r="P232" i="2"/>
  <c r="P238" i="2"/>
  <c r="R158" i="3"/>
  <c r="R157" i="3" s="1"/>
  <c r="BK131" i="4"/>
  <c r="P131" i="4"/>
  <c r="R131" i="4"/>
  <c r="T131" i="4"/>
  <c r="P176" i="4"/>
  <c r="T151" i="2"/>
  <c r="P201" i="2"/>
  <c r="T238" i="2"/>
  <c r="R244" i="2"/>
  <c r="BK158" i="3"/>
  <c r="J158" i="3" s="1"/>
  <c r="J105" i="3" s="1"/>
  <c r="T211" i="3"/>
  <c r="T210" i="3"/>
  <c r="T176" i="4"/>
  <c r="BF156" i="2"/>
  <c r="BF161" i="2"/>
  <c r="BF167" i="2"/>
  <c r="BF176" i="2"/>
  <c r="BF177" i="2"/>
  <c r="BF189" i="2"/>
  <c r="BF191" i="2"/>
  <c r="BF194" i="2"/>
  <c r="BF195" i="2"/>
  <c r="BF202" i="2"/>
  <c r="BF205" i="2"/>
  <c r="BF211" i="2"/>
  <c r="BF217" i="2"/>
  <c r="BF227" i="2"/>
  <c r="BF229" i="2"/>
  <c r="BF237" i="2"/>
  <c r="BF240" i="2"/>
  <c r="J91" i="3"/>
  <c r="F130" i="3"/>
  <c r="BF138" i="3"/>
  <c r="BF142" i="3"/>
  <c r="BF145" i="3"/>
  <c r="BF146" i="3"/>
  <c r="BF159" i="3"/>
  <c r="BF160" i="3"/>
  <c r="BF163" i="3"/>
  <c r="BF171" i="3"/>
  <c r="BF175" i="3"/>
  <c r="BF177" i="3"/>
  <c r="BF179" i="3"/>
  <c r="BF181" i="3"/>
  <c r="BF183" i="3"/>
  <c r="BF185" i="3"/>
  <c r="BF193" i="3"/>
  <c r="BF194" i="3"/>
  <c r="BF195" i="3"/>
  <c r="BF197" i="3"/>
  <c r="BF202" i="3"/>
  <c r="BF203" i="3"/>
  <c r="BF208" i="3"/>
  <c r="BF212" i="3"/>
  <c r="BK149" i="3"/>
  <c r="J149" i="3" s="1"/>
  <c r="J101" i="3" s="1"/>
  <c r="BF135" i="4"/>
  <c r="BF136" i="4"/>
  <c r="BF141" i="4"/>
  <c r="BF142" i="4"/>
  <c r="BF143" i="4"/>
  <c r="BF144" i="4"/>
  <c r="BF145" i="4"/>
  <c r="BF146" i="4"/>
  <c r="BF147" i="4"/>
  <c r="BF148" i="4"/>
  <c r="BF149" i="4"/>
  <c r="BF152" i="4"/>
  <c r="BF154" i="4"/>
  <c r="BF156" i="4"/>
  <c r="BF157" i="4"/>
  <c r="BF158" i="4"/>
  <c r="BF159" i="4"/>
  <c r="BF160" i="4"/>
  <c r="BF161" i="4"/>
  <c r="BF162" i="4"/>
  <c r="BF163" i="4"/>
  <c r="BF164" i="4"/>
  <c r="BF165" i="4"/>
  <c r="BF168" i="4"/>
  <c r="BF169" i="4"/>
  <c r="J91" i="2"/>
  <c r="BF143" i="2"/>
  <c r="BF144" i="2"/>
  <c r="BF145" i="2"/>
  <c r="BF146" i="2"/>
  <c r="BF168" i="2"/>
  <c r="BF169" i="2"/>
  <c r="BF179" i="2"/>
  <c r="BF186" i="2"/>
  <c r="BF193" i="2"/>
  <c r="BF196" i="2"/>
  <c r="BF200" i="2"/>
  <c r="BF203" i="2"/>
  <c r="BF204" i="2"/>
  <c r="BF220" i="2"/>
  <c r="BF226" i="2"/>
  <c r="BF167" i="3"/>
  <c r="BF174" i="3"/>
  <c r="F94" i="4"/>
  <c r="BF137" i="4"/>
  <c r="BF170" i="4"/>
  <c r="BF172" i="4"/>
  <c r="E85" i="2"/>
  <c r="BF158" i="2"/>
  <c r="BF159" i="2"/>
  <c r="BF162" i="2"/>
  <c r="BF182" i="2"/>
  <c r="BF190" i="2"/>
  <c r="BF198" i="2"/>
  <c r="BF199" i="2"/>
  <c r="BF216" i="2"/>
  <c r="BF236" i="2"/>
  <c r="BF136" i="3"/>
  <c r="BF144" i="3"/>
  <c r="BF148" i="3"/>
  <c r="BF152" i="3"/>
  <c r="BF180" i="3"/>
  <c r="BF190" i="3"/>
  <c r="BF182" i="3"/>
  <c r="BF186" i="3"/>
  <c r="BF192" i="3"/>
  <c r="BF199" i="3"/>
  <c r="BF200" i="3"/>
  <c r="BF204" i="3"/>
  <c r="BF205" i="3"/>
  <c r="BK155" i="3"/>
  <c r="J103" i="3" s="1"/>
  <c r="BF137" i="2"/>
  <c r="BF149" i="2"/>
  <c r="BF150" i="2"/>
  <c r="BF153" i="2"/>
  <c r="BF163" i="2"/>
  <c r="BF164" i="2"/>
  <c r="BF165" i="2"/>
  <c r="BF174" i="2"/>
  <c r="BF188" i="2"/>
  <c r="BF213" i="2"/>
  <c r="BF222" i="2"/>
  <c r="BF234" i="2"/>
  <c r="BF235" i="2"/>
  <c r="E85" i="3"/>
  <c r="BF139" i="3"/>
  <c r="BF140" i="3"/>
  <c r="BF143" i="3"/>
  <c r="BF150" i="3"/>
  <c r="BF156" i="3"/>
  <c r="BF162" i="3"/>
  <c r="BF170" i="3"/>
  <c r="BF172" i="3"/>
  <c r="BF173" i="3"/>
  <c r="BF201" i="3"/>
  <c r="BF206" i="3"/>
  <c r="BF209" i="3"/>
  <c r="BF213" i="3"/>
  <c r="J91" i="4"/>
  <c r="BF171" i="4"/>
  <c r="BF175" i="4"/>
  <c r="BF177" i="4"/>
  <c r="F94" i="2"/>
  <c r="BF136" i="2"/>
  <c r="BF139" i="2"/>
  <c r="BF140" i="2"/>
  <c r="BF141" i="2"/>
  <c r="BF142" i="2"/>
  <c r="BF152" i="2"/>
  <c r="BF157" i="2"/>
  <c r="BF192" i="2"/>
  <c r="BF214" i="2"/>
  <c r="BF215" i="2"/>
  <c r="BF225" i="2"/>
  <c r="BF228" i="2"/>
  <c r="BF230" i="2"/>
  <c r="BF245" i="2"/>
  <c r="BF137" i="3"/>
  <c r="BF141" i="3"/>
  <c r="BF153" i="3"/>
  <c r="BF166" i="3"/>
  <c r="BF188" i="3"/>
  <c r="BF133" i="4"/>
  <c r="BF138" i="4"/>
  <c r="BF139" i="4"/>
  <c r="BF140" i="4"/>
  <c r="BF174" i="4"/>
  <c r="BF138" i="2"/>
  <c r="BF160" i="2"/>
  <c r="BF166" i="2"/>
  <c r="BF171" i="2"/>
  <c r="BF172" i="2"/>
  <c r="BF178" i="2"/>
  <c r="BF180" i="2"/>
  <c r="BF181" i="2"/>
  <c r="BF184" i="2"/>
  <c r="BF185" i="2"/>
  <c r="BF187" i="2"/>
  <c r="BF218" i="2"/>
  <c r="BF219" i="2"/>
  <c r="BF221" i="2"/>
  <c r="BF231" i="2"/>
  <c r="BF233" i="2"/>
  <c r="BF239" i="2"/>
  <c r="BF242" i="2"/>
  <c r="BF243" i="2"/>
  <c r="BF147" i="3"/>
  <c r="BF161" i="3"/>
  <c r="BF164" i="3"/>
  <c r="BF165" i="3"/>
  <c r="BF169" i="3"/>
  <c r="BF176" i="3"/>
  <c r="BF191" i="3"/>
  <c r="BF198" i="3"/>
  <c r="BF207" i="3"/>
  <c r="E85" i="4"/>
  <c r="BF166" i="4"/>
  <c r="BF147" i="2"/>
  <c r="BF148" i="2"/>
  <c r="BF154" i="2"/>
  <c r="BF155" i="2"/>
  <c r="BF173" i="2"/>
  <c r="BF175" i="2"/>
  <c r="BF183" i="2"/>
  <c r="BF197" i="2"/>
  <c r="BF206" i="2"/>
  <c r="BF207" i="2"/>
  <c r="BF208" i="2"/>
  <c r="BF209" i="2"/>
  <c r="BF210" i="2"/>
  <c r="BF212" i="2"/>
  <c r="BF223" i="2"/>
  <c r="BF224" i="2"/>
  <c r="BF246" i="2"/>
  <c r="BF154" i="3"/>
  <c r="BF168" i="3"/>
  <c r="BF178" i="3"/>
  <c r="BF184" i="3"/>
  <c r="BF187" i="3"/>
  <c r="BF189" i="3"/>
  <c r="BF196" i="3"/>
  <c r="BF132" i="4"/>
  <c r="BF150" i="4"/>
  <c r="BF151" i="4"/>
  <c r="BF153" i="4"/>
  <c r="BF178" i="4"/>
  <c r="BF179" i="4"/>
  <c r="BF180" i="4"/>
  <c r="J37" i="2"/>
  <c r="AV96" i="1" s="1"/>
  <c r="F37" i="4"/>
  <c r="AZ98" i="1" s="1"/>
  <c r="J37" i="4"/>
  <c r="AV98" i="1" s="1"/>
  <c r="F41" i="2"/>
  <c r="BD96" i="1" s="1"/>
  <c r="F40" i="2"/>
  <c r="BC96" i="1" s="1"/>
  <c r="F37" i="3"/>
  <c r="AZ97" i="1" s="1"/>
  <c r="F40" i="4"/>
  <c r="BC98" i="1" s="1"/>
  <c r="J37" i="3"/>
  <c r="AV97" i="1" s="1"/>
  <c r="F40" i="3"/>
  <c r="BC97" i="1" s="1"/>
  <c r="F41" i="4"/>
  <c r="BD98" i="1" s="1"/>
  <c r="F37" i="2"/>
  <c r="AZ96" i="1" s="1"/>
  <c r="F39" i="3"/>
  <c r="BB97" i="1" s="1"/>
  <c r="F39" i="4"/>
  <c r="BB98" i="1" s="1"/>
  <c r="F39" i="2"/>
  <c r="BB96" i="1" s="1"/>
  <c r="F41" i="3"/>
  <c r="BD97" i="1" s="1"/>
  <c r="AS94" i="1"/>
  <c r="R130" i="4" l="1"/>
  <c r="BK130" i="4"/>
  <c r="J130" i="4" s="1"/>
  <c r="J98" i="4" s="1"/>
  <c r="J109" i="4" s="1"/>
  <c r="P133" i="2"/>
  <c r="AU96" i="1" s="1"/>
  <c r="P133" i="3"/>
  <c r="AU97" i="1" s="1"/>
  <c r="BK134" i="3"/>
  <c r="J134" i="3" s="1"/>
  <c r="J99" i="3" s="1"/>
  <c r="T130" i="4"/>
  <c r="T133" i="2"/>
  <c r="T133" i="3"/>
  <c r="R134" i="3"/>
  <c r="R133" i="3" s="1"/>
  <c r="P130" i="4"/>
  <c r="AU98" i="1" s="1"/>
  <c r="R133" i="2"/>
  <c r="BK157" i="3"/>
  <c r="J157" i="3" s="1"/>
  <c r="J104" i="3" s="1"/>
  <c r="BK133" i="2"/>
  <c r="J133" i="2" s="1"/>
  <c r="J98" i="2" s="1"/>
  <c r="J112" i="2" s="1"/>
  <c r="J135" i="3"/>
  <c r="J100" i="3" s="1"/>
  <c r="BK210" i="3"/>
  <c r="J210" i="3" s="1"/>
  <c r="J106" i="3" s="1"/>
  <c r="J131" i="4"/>
  <c r="J99" i="4" s="1"/>
  <c r="BD95" i="1"/>
  <c r="BD94" i="1" s="1"/>
  <c r="W36" i="1" s="1"/>
  <c r="J38" i="2"/>
  <c r="AW96" i="1" s="1"/>
  <c r="AT96" i="1" s="1"/>
  <c r="F38" i="4"/>
  <c r="BA98" i="1" s="1"/>
  <c r="F38" i="2"/>
  <c r="BA96" i="1" s="1"/>
  <c r="F38" i="3"/>
  <c r="BA97" i="1" s="1"/>
  <c r="BC95" i="1"/>
  <c r="AY95" i="1" s="1"/>
  <c r="AZ95" i="1"/>
  <c r="AV95" i="1" s="1"/>
  <c r="BB95" i="1"/>
  <c r="AX95" i="1" s="1"/>
  <c r="J38" i="3"/>
  <c r="AW97" i="1" s="1"/>
  <c r="AT97" i="1" s="1"/>
  <c r="J38" i="4"/>
  <c r="AW98" i="1" s="1"/>
  <c r="AT98" i="1" s="1"/>
  <c r="J32" i="4" l="1"/>
  <c r="J34" i="4" s="1"/>
  <c r="AG98" i="1" s="1"/>
  <c r="J32" i="2"/>
  <c r="J34" i="2" s="1"/>
  <c r="AG96" i="1" s="1"/>
  <c r="AN96" i="1" s="1"/>
  <c r="BK133" i="3"/>
  <c r="J133" i="3" s="1"/>
  <c r="J98" i="3" s="1"/>
  <c r="J112" i="3" s="1"/>
  <c r="AN98" i="1"/>
  <c r="AU95" i="1"/>
  <c r="AU94" i="1" s="1"/>
  <c r="AZ94" i="1"/>
  <c r="AV94" i="1" s="1"/>
  <c r="AK32" i="1" s="1"/>
  <c r="BC94" i="1"/>
  <c r="W35" i="1" s="1"/>
  <c r="BA95" i="1"/>
  <c r="BA94" i="1" s="1"/>
  <c r="W33" i="1" s="1"/>
  <c r="BB94" i="1"/>
  <c r="AX94" i="1" s="1"/>
  <c r="J43" i="4" l="1"/>
  <c r="J32" i="3"/>
  <c r="J34" i="3" s="1"/>
  <c r="AG97" i="1" s="1"/>
  <c r="AN97" i="1" s="1"/>
  <c r="J43" i="2"/>
  <c r="AW94" i="1"/>
  <c r="AK33" i="1" s="1"/>
  <c r="W34" i="1"/>
  <c r="AY94" i="1"/>
  <c r="W32" i="1"/>
  <c r="AW95" i="1"/>
  <c r="AT95" i="1" s="1"/>
  <c r="J43" i="3" l="1"/>
  <c r="AT94" i="1"/>
  <c r="AG95" i="1"/>
  <c r="AN95" i="1" s="1"/>
  <c r="AG94" i="1" l="1"/>
  <c r="AK26" i="1" s="1"/>
  <c r="AK29" i="1" s="1"/>
  <c r="AK38" i="1" s="1"/>
  <c r="AN94" i="1" l="1"/>
  <c r="AN102" i="1" s="1"/>
  <c r="AG102" i="1"/>
</calcChain>
</file>

<file path=xl/sharedStrings.xml><?xml version="1.0" encoding="utf-8"?>
<sst xmlns="http://schemas.openxmlformats.org/spreadsheetml/2006/main" count="3776" uniqueCount="773">
  <si>
    <t>Export Komplet</t>
  </si>
  <si>
    <t/>
  </si>
  <si>
    <t>2.0</t>
  </si>
  <si>
    <t>False</t>
  </si>
  <si>
    <t>{7f974e07-7669-463d-8bf2-830136780c4d}</t>
  </si>
  <si>
    <t>&gt;&gt;  skryté stĺpce  &lt;&lt;</t>
  </si>
  <si>
    <t>0,01</t>
  </si>
  <si>
    <t>20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</si>
  <si>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</si>
  <si>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</si>
  <si>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</si>
  <si>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</si>
  <si>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</si>
  <si>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</si>
  <si>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</si>
  <si>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</si>
  <si>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</si>
  <si>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</si>
  <si>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</si>
  <si>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</si>
  <si>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</si>
  <si>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</si>
  <si>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</si>
  <si>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</si>
  <si>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</si>
  <si>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</si>
  <si>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</si>
  <si>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</si>
  <si>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</si>
  <si>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</si>
  <si>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</si>
  <si>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</si>
  <si>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</si>
  <si>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</si>
  <si>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</si>
  <si>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</si>
  <si>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</si>
  <si>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</si>
  <si>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</si>
  <si>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</si>
  <si>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</si>
  <si>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</si>
  <si>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</si>
  <si>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</si>
  <si>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</si>
  <si>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</si>
  <si>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</si>
  <si>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</si>
  <si>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</si>
  <si>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</si>
  <si>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</si>
  <si>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</si>
  <si>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</si>
  <si>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</si>
  <si>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</si>
  <si>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</si>
  <si>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</si>
  <si>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</si>
  <si>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</si>
  <si>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</si>
  <si>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</si>
  <si>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</si>
  <si>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</si>
  <si>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</si>
  <si>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</si>
  <si>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</si>
  <si>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</si>
  <si>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</si>
  <si>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</si>
  <si>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</si>
  <si>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</si>
  <si>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Využitie tepla z geotermálneho vrtu GVL-1</t>
  </si>
  <si>
    <t>STA</t>
  </si>
  <si>
    <t>1</t>
  </si>
  <si>
    <t>{e23692fb-3b91-43d8-88df-2d8d9666c1a6}</t>
  </si>
  <si>
    <t>/</t>
  </si>
  <si>
    <t>SO 01</t>
  </si>
  <si>
    <t>Ústredné vykurovanie</t>
  </si>
  <si>
    <t>Časť</t>
  </si>
  <si>
    <t>2</t>
  </si>
  <si>
    <t>{fbcceffa-095e-4e31-b34b-d2e7680e5fa3}</t>
  </si>
  <si>
    <t>SO 02</t>
  </si>
  <si>
    <t>SO 02 Teplovod vetva 1</t>
  </si>
  <si>
    <t>{2cb63078-c7fe-435f-8043-0ad9dc58cadf}</t>
  </si>
  <si>
    <t>SO 02/2</t>
  </si>
  <si>
    <t>SO 02 Teplovod vetva 2</t>
  </si>
  <si>
    <t>{a0257bed-c2a0-41b9-9cde-68f4f131d90a}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</si>
  <si>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</si>
  <si>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</si>
  <si>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</si>
  <si>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</si>
  <si>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</si>
  <si>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</si>
  <si>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Časť:</t>
  </si>
  <si>
    <t>SO 01 - Ústredné vykurovanie</t>
  </si>
  <si>
    <t>Veľká Lomnica</t>
  </si>
  <si>
    <t>Lomnická teplárenská,s.r.o.</t>
  </si>
  <si>
    <t>KLIMA-TEPLO designing</t>
  </si>
  <si>
    <t>Rosoft,s.r.o.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</si>
  <si>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</si>
  <si>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</si>
  <si>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</si>
  <si>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</si>
  <si>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</si>
  <si>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</si>
  <si>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</si>
  <si>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 xml:space="preserve">D1 - </t>
  </si>
  <si>
    <t>D2 - Ústredné vykurovanie - demontáž</t>
  </si>
  <si>
    <t>D3 - Ústredné vykurovanie - zariadenia</t>
  </si>
  <si>
    <t>D4 - Ústredné vykurovanie - potrubie</t>
  </si>
  <si>
    <t>D5 - Ústredné vykurovanie - armatúry</t>
  </si>
  <si>
    <t>D6 - Ústredné vykurovanie - tepelné izolácie</t>
  </si>
  <si>
    <t>D7 - Ústredné vykurovanie - nátery potrubia</t>
  </si>
  <si>
    <t>D8 - Ústredné vykurovanie -uchytenie potrubia</t>
  </si>
  <si>
    <t>D9 - Ústredné vykurovanie - iné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</si>
  <si>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</si>
  <si>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</si>
  <si>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</si>
  <si>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</si>
  <si>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</si>
  <si>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</si>
  <si>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</si>
  <si>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</si>
  <si>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</si>
  <si>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</si>
  <si>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</si>
  <si>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</si>
  <si>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</si>
  <si>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</si>
  <si>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ROZPOCET</t>
  </si>
  <si>
    <t>D2</t>
  </si>
  <si>
    <t>Ústredné vykurovanie - demontáž</t>
  </si>
  <si>
    <t>K</t>
  </si>
  <si>
    <t>Pol101</t>
  </si>
  <si>
    <t>Vypustenie vody z výmenníka pri demontáži</t>
  </si>
  <si>
    <t>ks</t>
  </si>
  <si>
    <t>4</t>
  </si>
  <si>
    <t>Pol102</t>
  </si>
  <si>
    <t>Demontáž doskového výmenníka tepla 1165 kW</t>
  </si>
  <si>
    <t>3</t>
  </si>
  <si>
    <t>Pol103</t>
  </si>
  <si>
    <t>Vypustenie vody z nádrží do 1000 l pri demontáži</t>
  </si>
  <si>
    <t>6</t>
  </si>
  <si>
    <t>Pol104</t>
  </si>
  <si>
    <t>Demontáž nádrží, odpojenie od rozvodov do 1000 l</t>
  </si>
  <si>
    <t>8</t>
  </si>
  <si>
    <t>5</t>
  </si>
  <si>
    <t>Pol105</t>
  </si>
  <si>
    <t>Demontáž čerpadiel obehových DN 125</t>
  </si>
  <si>
    <t>10</t>
  </si>
  <si>
    <t>Pol106</t>
  </si>
  <si>
    <t>Presun hmôt pre demontáž strojovne umiestnené vo výške do 6 m</t>
  </si>
  <si>
    <t>t</t>
  </si>
  <si>
    <t>12</t>
  </si>
  <si>
    <t>7</t>
  </si>
  <si>
    <t>Pol107</t>
  </si>
  <si>
    <t>Demontáž potrubia z nerezových rúrok do DN125</t>
  </si>
  <si>
    <t>m</t>
  </si>
  <si>
    <t>14</t>
  </si>
  <si>
    <t>Pol108</t>
  </si>
  <si>
    <t>Demontáž potrubia z oceľových rúrok do DN150</t>
  </si>
  <si>
    <t>16</t>
  </si>
  <si>
    <t>9</t>
  </si>
  <si>
    <t>Pol109</t>
  </si>
  <si>
    <t>Presun hmôt pre demontáž potrubia UK v objektoch výšky do 6 m</t>
  </si>
  <si>
    <t>18</t>
  </si>
  <si>
    <t>Pol110</t>
  </si>
  <si>
    <t>Demontáž armatúr s dvoma prírubami do DN150</t>
  </si>
  <si>
    <t>11</t>
  </si>
  <si>
    <t>Pol111</t>
  </si>
  <si>
    <t>Demontáž armatúr s jedným závitom do DN15</t>
  </si>
  <si>
    <t>22</t>
  </si>
  <si>
    <t>Pol112</t>
  </si>
  <si>
    <t>Demontáž armatúr s jedným závitom do DN40</t>
  </si>
  <si>
    <t>24</t>
  </si>
  <si>
    <t>13</t>
  </si>
  <si>
    <t>Pol113</t>
  </si>
  <si>
    <t>Presun hmôt pre demontáž armatúr UK v objektoch výšky do 6 m</t>
  </si>
  <si>
    <t>26</t>
  </si>
  <si>
    <t>Pol114</t>
  </si>
  <si>
    <t>Demontáž tepelnej izolácie potrubia do DN150 hr. do 10cm z min. vlny</t>
  </si>
  <si>
    <t>m2</t>
  </si>
  <si>
    <t>28</t>
  </si>
  <si>
    <t>15</t>
  </si>
  <si>
    <t>Pol115</t>
  </si>
  <si>
    <t>Presun hmôt pre demontáž tep. izol. potrubia v objektoch výšky do 6 m</t>
  </si>
  <si>
    <t>30</t>
  </si>
  <si>
    <t>D3</t>
  </si>
  <si>
    <t>Ústredné vykurovanie - zariadenia</t>
  </si>
  <si>
    <t>Pol116</t>
  </si>
  <si>
    <t>Nerezový doskový výmenník tepla, Q=2165 kW, 114,92 m2, primárna strana 112,51 m3/hod, 61,8/45°C, 20 kPa, DN150, PN10 sekundárna strana 94,70 m3/hod, 32/59°C, 14 kPa, DN150, PN10</t>
  </si>
  <si>
    <t>32</t>
  </si>
  <si>
    <t>17</t>
  </si>
  <si>
    <t>Pol117</t>
  </si>
  <si>
    <t>Príruba nerezová krková privarovacia DN 150/159, PN 16, 1.4541 - primárna strana</t>
  </si>
  <si>
    <t>34</t>
  </si>
  <si>
    <t>Pol118</t>
  </si>
  <si>
    <t>Príruba oceľová krková privarovacia DN 150, PN 16 - sekundárna strana</t>
  </si>
  <si>
    <t>36</t>
  </si>
  <si>
    <t>19</t>
  </si>
  <si>
    <t>Pol119</t>
  </si>
  <si>
    <t>Montáž výmenníka tepla do 125 m2</t>
  </si>
  <si>
    <t>38</t>
  </si>
  <si>
    <t>Pol120</t>
  </si>
  <si>
    <t>Príruba nerezová krková privarovacia DN 100/108, PN 16, 1.4541 - primárna strana</t>
  </si>
  <si>
    <t>40</t>
  </si>
  <si>
    <t>21</t>
  </si>
  <si>
    <t>Pol121</t>
  </si>
  <si>
    <t>Montáž jestvujúceho merača tepla prírubového, DN100, PN 16</t>
  </si>
  <si>
    <t>42</t>
  </si>
  <si>
    <t>Pol122</t>
  </si>
  <si>
    <t>Ultrazvukový merač tepla, qp=100 m3/h, DN 125, PN 16, L=350mm</t>
  </si>
  <si>
    <t>44</t>
  </si>
  <si>
    <t>23</t>
  </si>
  <si>
    <t>Pol123</t>
  </si>
  <si>
    <t>Príruba oceľová krková privarovacia DN 125, PN 16</t>
  </si>
  <si>
    <t>46</t>
  </si>
  <si>
    <t>Pol124</t>
  </si>
  <si>
    <t>Montáž merača tepla prírubového, DN125, PN 16</t>
  </si>
  <si>
    <t>48</t>
  </si>
  <si>
    <t>25</t>
  </si>
  <si>
    <t>Pol125</t>
  </si>
  <si>
    <t>Kalorimetrické počítadlo, s modulom M-Bus</t>
  </si>
  <si>
    <t>50</t>
  </si>
  <si>
    <t>Pol126</t>
  </si>
  <si>
    <t>Koncovky PN 25 130oC, mosadzné puzdra, 120 mm, f5.2 páry</t>
  </si>
  <si>
    <t>pár</t>
  </si>
  <si>
    <t>52</t>
  </si>
  <si>
    <t>27</t>
  </si>
  <si>
    <t>Pol127</t>
  </si>
  <si>
    <t>Montáž kalorimetra</t>
  </si>
  <si>
    <t>54</t>
  </si>
  <si>
    <t>Pol128</t>
  </si>
  <si>
    <t>Základná nádoba k expanznému automatu, objem 1500 litrov</t>
  </si>
  <si>
    <t>56</t>
  </si>
  <si>
    <t>29</t>
  </si>
  <si>
    <t>Pol129</t>
  </si>
  <si>
    <t>Montáž nádoby beztlakovej do 1500 litrov</t>
  </si>
  <si>
    <t>58</t>
  </si>
  <si>
    <t>Pol130</t>
  </si>
  <si>
    <t>Obehové čerpadlo s frekvenčným meničom, DN65, PN16, L=475mm, 3x400V / 50Hz, P2=30,0 kW, M=94,34m3/hod, H=680 kPa</t>
  </si>
  <si>
    <t>60</t>
  </si>
  <si>
    <t>31</t>
  </si>
  <si>
    <t>Pol131</t>
  </si>
  <si>
    <t>Príruba oceľová krková privarovacia DN 65, PN 16</t>
  </si>
  <si>
    <t>62</t>
  </si>
  <si>
    <t>Pol132</t>
  </si>
  <si>
    <t>Montáž čerpadiel obehových DN 65</t>
  </si>
  <si>
    <t>64</t>
  </si>
  <si>
    <t>33</t>
  </si>
  <si>
    <t>Pol133</t>
  </si>
  <si>
    <t>Presun hmôt pre strojovne, výšky do 6 m</t>
  </si>
  <si>
    <t>%</t>
  </si>
  <si>
    <t>66</t>
  </si>
  <si>
    <t>D4</t>
  </si>
  <si>
    <t>Ústredné vykurovanie - potrubie</t>
  </si>
  <si>
    <t>Pol134</t>
  </si>
  <si>
    <t>Nátrubok nerezový privarovací 1/2", L=90 mm</t>
  </si>
  <si>
    <t>68</t>
  </si>
  <si>
    <t>35</t>
  </si>
  <si>
    <t>Pol135</t>
  </si>
  <si>
    <t>Montáž rúrových dielov privarovacích tr. 17 do DN 15</t>
  </si>
  <si>
    <t>70</t>
  </si>
  <si>
    <t>Pol136</t>
  </si>
  <si>
    <t>Oceľové potrubie z rúr nerezových bezšvových, mat. 17 241, DN 150, d159x4,5mm</t>
  </si>
  <si>
    <t>72</t>
  </si>
  <si>
    <t>37</t>
  </si>
  <si>
    <t>Pol137</t>
  </si>
  <si>
    <t>Montáž potrubia oceľových rúr tr. 17 DN 150</t>
  </si>
  <si>
    <t>74</t>
  </si>
  <si>
    <t>Pol138</t>
  </si>
  <si>
    <t>Koleno nerezové 17 241, DN 150 90°, d159x4,5mm, r=1,5xD</t>
  </si>
  <si>
    <t>76</t>
  </si>
  <si>
    <t>39</t>
  </si>
  <si>
    <t>Pol139</t>
  </si>
  <si>
    <t>Redukcia potrubia nerezová 17 241, DN 150/100, d159/108mm</t>
  </si>
  <si>
    <t>78</t>
  </si>
  <si>
    <t>Pol140</t>
  </si>
  <si>
    <t>Redukcia potrubia nerezová 17 241, DN 150/125, d159/133mm</t>
  </si>
  <si>
    <t>80</t>
  </si>
  <si>
    <t>41</t>
  </si>
  <si>
    <t>Pol141</t>
  </si>
  <si>
    <t>T-kus nerezový zváraný 17 241, DN150 d156x3mm</t>
  </si>
  <si>
    <t>82</t>
  </si>
  <si>
    <t>Pol142</t>
  </si>
  <si>
    <t>Montáž rúrových dielov privarovacích tr. 17 do DN 150</t>
  </si>
  <si>
    <t>84</t>
  </si>
  <si>
    <t>43</t>
  </si>
  <si>
    <t>Pol143</t>
  </si>
  <si>
    <t>Nátrubok varný 1/2", L=90mm</t>
  </si>
  <si>
    <t>86</t>
  </si>
  <si>
    <t>Pol144</t>
  </si>
  <si>
    <t>Oceľové potrubie zo závitových rúr bezšvových, mat. 11353.0, DN 15</t>
  </si>
  <si>
    <t>88</t>
  </si>
  <si>
    <t>45</t>
  </si>
  <si>
    <t>Pol145</t>
  </si>
  <si>
    <t>Montáž potrubia oceľového spájaného zváraním DN15 v kotolni, strojovni</t>
  </si>
  <si>
    <t>90</t>
  </si>
  <si>
    <t>Pol146</t>
  </si>
  <si>
    <t>Oceľové potrubie z rúr hladkých bezšvových, mat. 11353.0, DN 125</t>
  </si>
  <si>
    <t>92</t>
  </si>
  <si>
    <t>47</t>
  </si>
  <si>
    <t>Pol147</t>
  </si>
  <si>
    <t>Montáž potrubia oceľových rúr tr. 11-13 DN 125</t>
  </si>
  <si>
    <t>94</t>
  </si>
  <si>
    <t>Pol148</t>
  </si>
  <si>
    <t>Oceľové potrubie z rúr hladkých bezšvových, mat. 11353.0, DN 150</t>
  </si>
  <si>
    <t>96</t>
  </si>
  <si>
    <t>49</t>
  </si>
  <si>
    <t>Pol149</t>
  </si>
  <si>
    <t>Montáž potrubia oceľových rúr tr. 11-13 DN 150</t>
  </si>
  <si>
    <t>98</t>
  </si>
  <si>
    <t>Pol150</t>
  </si>
  <si>
    <t>Koleno oceľové DN 125 90°</t>
  </si>
  <si>
    <t>100</t>
  </si>
  <si>
    <t>51</t>
  </si>
  <si>
    <t>Pol151</t>
  </si>
  <si>
    <t>Montáž rúrových dielov privarovacích do 10 kg DN 125</t>
  </si>
  <si>
    <t>102</t>
  </si>
  <si>
    <t>Pol152</t>
  </si>
  <si>
    <t>Koleno oceľové DN 150 90°</t>
  </si>
  <si>
    <t>104</t>
  </si>
  <si>
    <t>53</t>
  </si>
  <si>
    <t>Pol153</t>
  </si>
  <si>
    <t>Redukcia potrubia DN 150/65</t>
  </si>
  <si>
    <t>106</t>
  </si>
  <si>
    <t>Pol154</t>
  </si>
  <si>
    <t>Redukcia potrubia DN 150/100</t>
  </si>
  <si>
    <t>108</t>
  </si>
  <si>
    <t>55</t>
  </si>
  <si>
    <t>Pol155</t>
  </si>
  <si>
    <t>T-kus DN150</t>
  </si>
  <si>
    <t>110</t>
  </si>
  <si>
    <t>Pol156</t>
  </si>
  <si>
    <t>Montáž rúrových dielov privarovacích do 10 kg DN 150</t>
  </si>
  <si>
    <t>112</t>
  </si>
  <si>
    <t>57</t>
  </si>
  <si>
    <t>Pol157</t>
  </si>
  <si>
    <t>Navarenie odbočky na oceľové potrubie DN 150</t>
  </si>
  <si>
    <t>114</t>
  </si>
  <si>
    <t>Pol158</t>
  </si>
  <si>
    <t>Odvzdušňovacia nádoba DN 65</t>
  </si>
  <si>
    <t>116</t>
  </si>
  <si>
    <t>59</t>
  </si>
  <si>
    <t>Pol159</t>
  </si>
  <si>
    <t>Montáž odvzdušňovacej nádoby DN 65</t>
  </si>
  <si>
    <t>118</t>
  </si>
  <si>
    <t>Pol160</t>
  </si>
  <si>
    <t>Orientačné štítky</t>
  </si>
  <si>
    <t>120</t>
  </si>
  <si>
    <t>61</t>
  </si>
  <si>
    <t>Pol161</t>
  </si>
  <si>
    <t>Montáž orientačných štítkov</t>
  </si>
  <si>
    <t>122</t>
  </si>
  <si>
    <t>Pol162</t>
  </si>
  <si>
    <t>Tlaková skúška potrubia do DN 150</t>
  </si>
  <si>
    <t>124</t>
  </si>
  <si>
    <t>63</t>
  </si>
  <si>
    <t>Pol163</t>
  </si>
  <si>
    <t>Presun hmôt pre potrubie v objekte, výšky do 6 m</t>
  </si>
  <si>
    <t>126</t>
  </si>
  <si>
    <t>D5</t>
  </si>
  <si>
    <t>Ústredné vykurovanie - armatúry</t>
  </si>
  <si>
    <t>Pol164</t>
  </si>
  <si>
    <t>Teplomer pr. 100 mm, rozsah  0 / +120°C, vrátane jímky L=50mm</t>
  </si>
  <si>
    <t>128</t>
  </si>
  <si>
    <t>65</t>
  </si>
  <si>
    <t>Pol165</t>
  </si>
  <si>
    <t>Tlakomer, pr. 100 mm,  0 až 600 kPa,</t>
  </si>
  <si>
    <t>130</t>
  </si>
  <si>
    <t>Pol166</t>
  </si>
  <si>
    <t>Kondenzačná slučka stočená závitová nerezová</t>
  </si>
  <si>
    <t>132</t>
  </si>
  <si>
    <t>67</t>
  </si>
  <si>
    <t>Pol167</t>
  </si>
  <si>
    <t>Ventil tlakomerový trojcestný skúšobný nerezový s nátrubkovou prípojkou</t>
  </si>
  <si>
    <t>134</t>
  </si>
  <si>
    <t>Pol168</t>
  </si>
  <si>
    <t>Zátka nerezová 1/2"</t>
  </si>
  <si>
    <t>136</t>
  </si>
  <si>
    <t>69</t>
  </si>
  <si>
    <t>Pol169</t>
  </si>
  <si>
    <t>Montáž armatúr s jedným závitmi G1/2"</t>
  </si>
  <si>
    <t>138</t>
  </si>
  <si>
    <t>Pol170</t>
  </si>
  <si>
    <t>Guľový kohút závitový FF nerezový dvojdielny DN 15</t>
  </si>
  <si>
    <t>140</t>
  </si>
  <si>
    <t>71</t>
  </si>
  <si>
    <t>Pol171</t>
  </si>
  <si>
    <t>Montáž armatúr s dvoma závitmi G1/2"</t>
  </si>
  <si>
    <t>142</t>
  </si>
  <si>
    <t>Pol172</t>
  </si>
  <si>
    <t>Príruba nerezová krková privarovacia DN 125/133, PN 16, 1.4541</t>
  </si>
  <si>
    <t>144</t>
  </si>
  <si>
    <t>73</t>
  </si>
  <si>
    <t>Pol173</t>
  </si>
  <si>
    <t>Montáž armatúr s dvoma prírubami DN 125, PN 16</t>
  </si>
  <si>
    <t>146</t>
  </si>
  <si>
    <t>Pol174</t>
  </si>
  <si>
    <t>Uzatváracia klapka medziprírubová liatina/nerez (disk), DN 150, PN 16</t>
  </si>
  <si>
    <t>148</t>
  </si>
  <si>
    <t>75</t>
  </si>
  <si>
    <t>Pol175</t>
  </si>
  <si>
    <t>Príruba nerezová krková privarovacia DN 150/159, PN 16, 1.4541</t>
  </si>
  <si>
    <t>150</t>
  </si>
  <si>
    <t>Pol176</t>
  </si>
  <si>
    <t>Montáž armatúr s dvoma prírubami DN 150, PN 16</t>
  </si>
  <si>
    <t>152</t>
  </si>
  <si>
    <t>77</t>
  </si>
  <si>
    <t>154</t>
  </si>
  <si>
    <t>Pol177</t>
  </si>
  <si>
    <t>Tlakomer 03312-S, pr. 100 mm,  0 až 600 kPa,</t>
  </si>
  <si>
    <t>156</t>
  </si>
  <si>
    <t>79</t>
  </si>
  <si>
    <t>Pol178</t>
  </si>
  <si>
    <t>Kondenzačná slučka stočená závitová</t>
  </si>
  <si>
    <t>158</t>
  </si>
  <si>
    <t>Pol179</t>
  </si>
  <si>
    <t>Kohút tlakomerový trojcestný skúšobný</t>
  </si>
  <si>
    <t>160</t>
  </si>
  <si>
    <t>81</t>
  </si>
  <si>
    <t>Pol180</t>
  </si>
  <si>
    <t>Zátka 290 čierna 1/2"</t>
  </si>
  <si>
    <t>162</t>
  </si>
  <si>
    <t>164</t>
  </si>
  <si>
    <t>83</t>
  </si>
  <si>
    <t>Pol181</t>
  </si>
  <si>
    <t>Guľový kohút závitový FF DN 15</t>
  </si>
  <si>
    <t>166</t>
  </si>
  <si>
    <t>168</t>
  </si>
  <si>
    <t>85</t>
  </si>
  <si>
    <t>Pol182</t>
  </si>
  <si>
    <t>Poistný ventil, 2"x2 1/2", Kv=0,576, 4 bar</t>
  </si>
  <si>
    <t>170</t>
  </si>
  <si>
    <t>Pol183</t>
  </si>
  <si>
    <t>Montáž armatúr s dvoma závitmi G2"</t>
  </si>
  <si>
    <t>172</t>
  </si>
  <si>
    <t>87</t>
  </si>
  <si>
    <t>Pol184</t>
  </si>
  <si>
    <t>Uzatváracia klapka medziprírubová liatina/liatina (disk), DN 125, PN 16</t>
  </si>
  <si>
    <t>174</t>
  </si>
  <si>
    <t>176</t>
  </si>
  <si>
    <t>89</t>
  </si>
  <si>
    <t>178</t>
  </si>
  <si>
    <t>Pol185</t>
  </si>
  <si>
    <t>Uzatváracia klapka medziprírubová liatina/liatina (disk), DN 150, PN 16</t>
  </si>
  <si>
    <t>180</t>
  </si>
  <si>
    <t>91</t>
  </si>
  <si>
    <t>Pol186</t>
  </si>
  <si>
    <t>Príruba oceľová krková privarovacia DN 150, PN 16</t>
  </si>
  <si>
    <t>182</t>
  </si>
  <si>
    <t>184</t>
  </si>
  <si>
    <t>93</t>
  </si>
  <si>
    <t>Pol187</t>
  </si>
  <si>
    <t>Presun hmôt pre armatúry v objekte, výšky do 6 m</t>
  </si>
  <si>
    <t>186</t>
  </si>
  <si>
    <t>D6</t>
  </si>
  <si>
    <t>Ústredné vykurovanie - tepelné izolácie</t>
  </si>
  <si>
    <t>Pol188</t>
  </si>
  <si>
    <t>Skruže z minerálnej vlny s hliníkovou fóliou, pr.133mm, hr. 100mm</t>
  </si>
  <si>
    <t>188</t>
  </si>
  <si>
    <t>95</t>
  </si>
  <si>
    <t>Pol189</t>
  </si>
  <si>
    <t>Montáž tepelnej izolácie potrubia skružami s Al fóliou DN 125</t>
  </si>
  <si>
    <t>190</t>
  </si>
  <si>
    <t>Pol190</t>
  </si>
  <si>
    <t>Pásy z minerálnej vlny s hliníkovou fóliou, hr. 100mm na potrubie DN 150</t>
  </si>
  <si>
    <t>192</t>
  </si>
  <si>
    <t>97</t>
  </si>
  <si>
    <t>Pol191</t>
  </si>
  <si>
    <t>Montáž tepelnej izolácie potrubia DN 150 pásmi z minerálnej vlny Al fóliou</t>
  </si>
  <si>
    <t>194</t>
  </si>
  <si>
    <t>Pol192</t>
  </si>
  <si>
    <t>Presun hmôt pre izolácie v objekte, výšky do 6 m</t>
  </si>
  <si>
    <t>196</t>
  </si>
  <si>
    <t>D7</t>
  </si>
  <si>
    <t>Ústredné vykurovanie - nátery potrubia</t>
  </si>
  <si>
    <t>99</t>
  </si>
  <si>
    <t>Pol193</t>
  </si>
  <si>
    <t>Nátery syntetické potrubia do DN 50 dvojnásobné základné a 1x email</t>
  </si>
  <si>
    <t>198</t>
  </si>
  <si>
    <t>Pol194</t>
  </si>
  <si>
    <t>Nátery syntetické potrubia do DN 150 dvojnásobné základné a 1x email</t>
  </si>
  <si>
    <t>200</t>
  </si>
  <si>
    <t>D8</t>
  </si>
  <si>
    <t>Ústredné vykurovanie -uchytenie potrubia</t>
  </si>
  <si>
    <t>101</t>
  </si>
  <si>
    <t>Pol195</t>
  </si>
  <si>
    <t>Uchytenie potrubia na závesy DN 125</t>
  </si>
  <si>
    <t>202</t>
  </si>
  <si>
    <t>Pol196</t>
  </si>
  <si>
    <t>Montáž uchytenia potrubia</t>
  </si>
  <si>
    <t>kpl</t>
  </si>
  <si>
    <t>204</t>
  </si>
  <si>
    <t>D9</t>
  </si>
  <si>
    <t>Ústredné vykurovanie - iné</t>
  </si>
  <si>
    <t>103</t>
  </si>
  <si>
    <t>Pol197</t>
  </si>
  <si>
    <t>Vykurovacia skúška</t>
  </si>
  <si>
    <t>hod</t>
  </si>
  <si>
    <t>206</t>
  </si>
  <si>
    <t>Pol198</t>
  </si>
  <si>
    <t>Napúšťanie, preplach a odvzdušnenie systému</t>
  </si>
  <si>
    <t>208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</si>
  <si>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</si>
  <si>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</si>
  <si>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</si>
  <si>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</si>
  <si>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99 - Presun hmôt HSV</t>
  </si>
  <si>
    <t>PSV - Práce a dodávky PSV</t>
  </si>
  <si>
    <t xml:space="preserve">    733 - Ústredné kúrenie - rozvodné potrubie</t>
  </si>
  <si>
    <t>M - Práce a dodávky M</t>
  </si>
  <si>
    <t xml:space="preserve">    46-M - Zemné práce vykonávané pri externých montážnych prácach</t>
  </si>
  <si>
    <t>HSV</t>
  </si>
  <si>
    <t>Práce a dodávky HSV</t>
  </si>
  <si>
    <t>Zemné práce</t>
  </si>
  <si>
    <t>1131066110</t>
  </si>
  <si>
    <t>Rozoberanie dlažby,očistenie, opätovné uloženie</t>
  </si>
  <si>
    <t>131301101</t>
  </si>
  <si>
    <t>Výkop nezapaženej jamy v hornine 4, do 100 m3</t>
  </si>
  <si>
    <t>m3</t>
  </si>
  <si>
    <t>131301109</t>
  </si>
  <si>
    <t>Hĺbenie nezapažených jám a zárezov. Príplatok za lepivosť horniny 4</t>
  </si>
  <si>
    <t>132301203</t>
  </si>
  <si>
    <t>Výkop ryhy šírky 600-2000mm hor 4 nad 1000 do 10000 m3</t>
  </si>
  <si>
    <t>132301209</t>
  </si>
  <si>
    <t>Príplatok za lepivosť pri hĺbení rýh š. nad 600 do 2 000 mm zapažených i nezapažených, s urovnaním dna v hornine 4</t>
  </si>
  <si>
    <t>141721116</t>
  </si>
  <si>
    <t>Riadené horizont. vŕtanie v hornine tr.1-4 pre pretláč. PE rúr, hĺbky do 6m, vonk. priem.cez 160 do 225mm</t>
  </si>
  <si>
    <t>162201102</t>
  </si>
  <si>
    <t>Vodorovné premiestnenie výkopku z horniny 1-4 nad 20-50m</t>
  </si>
  <si>
    <t>167101101</t>
  </si>
  <si>
    <t>Nakladanie neuľahnutého výkopku z hornín tr.1-4 do 100 m3</t>
  </si>
  <si>
    <t>171201202</t>
  </si>
  <si>
    <t>Uloženie sypaniny na skládky nad 100 do 1000 m3</t>
  </si>
  <si>
    <t>174101001</t>
  </si>
  <si>
    <t>Zásyp sypaninou so zhutnením jám, šachiet, rýh, zárezov alebo okolo objektov do 100 m3</t>
  </si>
  <si>
    <t>175101101</t>
  </si>
  <si>
    <t>Obsyp potrubia sypaninou z vhodných hornín 1 až 4 bez prehodenia sypaniny</t>
  </si>
  <si>
    <t>175101109</t>
  </si>
  <si>
    <t>Obsyp potrubia sypaninou z vhodných hornín 1 až 4. Príplatok k cene za prehodenie sypaniny</t>
  </si>
  <si>
    <t>M</t>
  </si>
  <si>
    <t>58345227001</t>
  </si>
  <si>
    <t>Piesok, objemová hmotnosť 1550kg/m3</t>
  </si>
  <si>
    <t>Vodorovné konštrukcie</t>
  </si>
  <si>
    <t>451573111</t>
  </si>
  <si>
    <t>Lôžko pod potrubie, stoky a drobné objekty, v otvorenom výkope z piesku a štrkopiesku do 63 mm</t>
  </si>
  <si>
    <t>Komunikácie</t>
  </si>
  <si>
    <t>561091111r</t>
  </si>
  <si>
    <t>Úprava podložia po demontáži dlažby, zrovnanie povrchu,zhutňovanie</t>
  </si>
  <si>
    <t>5642111110</t>
  </si>
  <si>
    <t>Podklad alebo podsyp zo štrkopiesku s rozprestretím, vlhčením a zhutnením, po zhutnení hr. 50 mm</t>
  </si>
  <si>
    <t>5648311110</t>
  </si>
  <si>
    <t>Podklad zo štrku s rozprestretím a zhutnením, po zhutnení hr. 100 mm</t>
  </si>
  <si>
    <t>Presun hmôt HSV</t>
  </si>
  <si>
    <t>998276101</t>
  </si>
  <si>
    <t>Presun hmôt pre rúrové vedenie hĺbené z rúr z plast., hmôt alebo sklolamin. v otvorenom výkope</t>
  </si>
  <si>
    <t>PSV</t>
  </si>
  <si>
    <t>Práce a dodávky PSV</t>
  </si>
  <si>
    <t>733</t>
  </si>
  <si>
    <t>Ústredné kúrenie - rozvodné potrubie</t>
  </si>
  <si>
    <t>Pol1</t>
  </si>
  <si>
    <t>Montáž Plastové predizolované potrubie single PE-Xa SDR 11, max 95 °C,PN6; d125/DA182,-3040120,Rozmer: 125,0/102,2/11,3</t>
  </si>
  <si>
    <t>Pol2</t>
  </si>
  <si>
    <t>Plastové predizolované potrubie single PE-Xa SDR 11, max 95 °C,PN6; d125/DA182,-3040120,Rozmer: 125,0/102,2/11,4</t>
  </si>
  <si>
    <t>Pol5</t>
  </si>
  <si>
    <t>Montáž Plastové predizolované potrubie single PE-Xa SDR 11, max 95 °C,PN6; d32/DA76,-3040015,Rozmer: 32,0/26,2/2,9</t>
  </si>
  <si>
    <t>Pol6</t>
  </si>
  <si>
    <t>Plastové predizolované potrubie single PE-Xa SDR 11, max 95 °C,PN6; d32/DA76,-3040015,Rozmer: 32,0/26,2/2,9</t>
  </si>
  <si>
    <t>Pol7</t>
  </si>
  <si>
    <t>Montáž  plastové predizolované potrubie single PE-Xa SDR 11, max 95 °C,PN6; d75/DA142,-3040075,Rozmer: 75,0/61,4/6,8</t>
  </si>
  <si>
    <t>Pol8</t>
  </si>
  <si>
    <t>Plastové predizolované potrubie single PE-Xa SDR 11, max 95 °C,PN6; d75/DA142,-3040075,Rozmer: 75,0/61,4/6,8</t>
  </si>
  <si>
    <t>Pol9</t>
  </si>
  <si>
    <t>Montáž  plastové predizolované potrubie single PE-Xa SDR 11, max 95 °C,PN6; d50/DA111,- 3040045,Rozmer: 50,0/40,8/4,6</t>
  </si>
  <si>
    <t>Pol10</t>
  </si>
  <si>
    <t>Plastové predizolované potrubie single PE-Xa SDR 11, max 95 °C,PN6; d50/DA111,- 3040045,Rozmer: 50,0/40,8/4,6</t>
  </si>
  <si>
    <t>Pol11</t>
  </si>
  <si>
    <t>Montáž  zverný prechod pre PE-Xa SDR 11, max 95 °C, PN6, d125/ 4" Rozmer: 125/4</t>
  </si>
  <si>
    <t>Pol12</t>
  </si>
  <si>
    <t>Zverný prechod pre PE-Xa SDR 11, max 95 °C, PN6, d125/ 4" Rozmer: 125/4</t>
  </si>
  <si>
    <t>Pol13</t>
  </si>
  <si>
    <t>Montáž zmršťovacia ukončovacia manžeta single d75-d140/DA160-DA250,Rozmer: 75-140</t>
  </si>
  <si>
    <t>Pol14</t>
  </si>
  <si>
    <t>Zmršťovacia ukončovacia manžeta single d75-d140/DA160-DA250,Rozmer: 75-140</t>
  </si>
  <si>
    <t>Pol15</t>
  </si>
  <si>
    <t>Montáž lisovaná spojka pre PE-Xa SDR 11, max 95 °C, PN6, d125/d125,Rozmer: 125/125</t>
  </si>
  <si>
    <t>Pol16</t>
  </si>
  <si>
    <t>Lisovaná spojka pre PE-Xa SDR 11, max 95 °C, PN6, d125/d125,Rozmer: 125/125</t>
  </si>
  <si>
    <t>Pol17</t>
  </si>
  <si>
    <t>Montáž doizolovanie spoja - priame DA182 - 3020545L</t>
  </si>
  <si>
    <t>Pol18</t>
  </si>
  <si>
    <t>Doizolovanie spoja - priame DA182 - 3020545L</t>
  </si>
  <si>
    <t>Pol19</t>
  </si>
  <si>
    <t>Montáž zverný prechod pre PE-Xa SDR 11, max 95 °C, PN6, d75/ 2 1/2" Rozmer: 75/2/1/2</t>
  </si>
  <si>
    <t>Pol20</t>
  </si>
  <si>
    <t>Zverný prechod pre PE-Xa SDR 11, max 95 °C, PN6, d75/ 2 1/2" Rozmer: 75/2/1/2</t>
  </si>
  <si>
    <t>Pol21</t>
  </si>
  <si>
    <t>Montáž doizolovanie spoja - zaslepenie DA142,Rozmer: 140-142</t>
  </si>
  <si>
    <t>Pol22</t>
  </si>
  <si>
    <t>Doizolovanie spoja - zaslepenie DA142,Rozmer: 140-142</t>
  </si>
  <si>
    <t>Pol23</t>
  </si>
  <si>
    <t>Montáž  zverný prechod pre PE-Xa SDR 11, max 95 °C, PN6, d50/ 1 1/2",Rozmer: 50/6/4</t>
  </si>
  <si>
    <t>Pol24</t>
  </si>
  <si>
    <t>Zverný prechod pre PE-Xa SDR 11, max 95 °C, PN6, d50/ 1 1/2",Rozmer: 50/6/4</t>
  </si>
  <si>
    <t>Pol25</t>
  </si>
  <si>
    <t>Montáž  doizolovanie spoja - zaslepenie DA111,Rozmer: 125-126</t>
  </si>
  <si>
    <t>Pol26</t>
  </si>
  <si>
    <t>Doizolovanie spoja - zaslepenie DA111,Rozmer: 125-126</t>
  </si>
  <si>
    <t>Pol27</t>
  </si>
  <si>
    <t>Montáž zverný prechod pre PE-Xa SDR 11, max 95 °C, PN6, d32/ 1" Rozmer: 32/1</t>
  </si>
  <si>
    <t>Pol28</t>
  </si>
  <si>
    <t>Zverný prechod pre PE-Xa SDR 11, max 95 °C, PN6, d32/ 1" Rozmer: 32/1</t>
  </si>
  <si>
    <t>Pol29</t>
  </si>
  <si>
    <t>Montáž  doizolovanie spoja - zaslepenie DA76,Rozmer: 25-50</t>
  </si>
  <si>
    <t>Pol30</t>
  </si>
  <si>
    <t>Doizolovanie spoja - zaslepenie DA76,Rozmer: 25-50</t>
  </si>
  <si>
    <t>Pol38</t>
  </si>
  <si>
    <t>Montáž Predizolovaný T-kus d125/d50/d125</t>
  </si>
  <si>
    <t>Pol39</t>
  </si>
  <si>
    <t>Predizolovaný T-kus d125/d50/d125</t>
  </si>
  <si>
    <t>Pol40</t>
  </si>
  <si>
    <t>Montáž  doizolovanie spoja - priame DA182 - 3020545L</t>
  </si>
  <si>
    <t>Pol37</t>
  </si>
  <si>
    <t>doizolovanie spoja - priame DA182 - 3020545L</t>
  </si>
  <si>
    <t>Pol41</t>
  </si>
  <si>
    <t>Montáž  doizolovanie spoja - priame DA111 - 3020520L</t>
  </si>
  <si>
    <t>Pol42</t>
  </si>
  <si>
    <t>doizolovanie spoja - priame DA111 - 3020520L</t>
  </si>
  <si>
    <t>Pol51</t>
  </si>
  <si>
    <t>Montáž Predizolovaný T-kus d125/d75/d125</t>
  </si>
  <si>
    <t>Pol52</t>
  </si>
  <si>
    <t>Predizolovaný T-kus d125/d75/d125</t>
  </si>
  <si>
    <t>Pol53</t>
  </si>
  <si>
    <t>Montáž doizolovanie spoja - priame DA142</t>
  </si>
  <si>
    <t>Pol54</t>
  </si>
  <si>
    <t>doizolovanie spoja - priame DA142</t>
  </si>
  <si>
    <t>Pol55</t>
  </si>
  <si>
    <t>Montáž doizolovanie spoja - priame DA182</t>
  </si>
  <si>
    <t>Pol56</t>
  </si>
  <si>
    <t>doizolovanie spoja - priame DA182</t>
  </si>
  <si>
    <t>Pol51.1</t>
  </si>
  <si>
    <t>Montáž Predizolovaný T-kus d125/d32/d125</t>
  </si>
  <si>
    <t>Pol52.1</t>
  </si>
  <si>
    <t>Predizolovaný T-kus d125/d32/d125</t>
  </si>
  <si>
    <t>Pol53.1</t>
  </si>
  <si>
    <t>Montáž doizolovanie spoja - priame DA76</t>
  </si>
  <si>
    <t>Pol54.1</t>
  </si>
  <si>
    <t>doizolovanie spoja - priame DA76</t>
  </si>
  <si>
    <t>7331600060r</t>
  </si>
  <si>
    <t>M+D Šachta pre meranie spotreby, priemer 1000mm, vrátane plastového poklopu, príslušenstva,dopravy a osadenia</t>
  </si>
  <si>
    <t>7331600060s</t>
  </si>
  <si>
    <t>M+D Roznášacia betónová doska na šachte merania spotreby,hr.100mm</t>
  </si>
  <si>
    <t>73312113r</t>
  </si>
  <si>
    <t>Montáž chráničky - oceľová DN 200</t>
  </si>
  <si>
    <t>142110003300</t>
  </si>
  <si>
    <t>Rúra oceľová DN 200</t>
  </si>
  <si>
    <t>998733201</t>
  </si>
  <si>
    <t>Presun hmôt pre rozvody potrubia v objektoch výšky do 6 m</t>
  </si>
  <si>
    <t>Práce a dodávky M</t>
  </si>
  <si>
    <t>46-M</t>
  </si>
  <si>
    <t>Zemné práce vykonávané pri externých montážnych prácach</t>
  </si>
  <si>
    <t>460490012</t>
  </si>
  <si>
    <t>Rozvinutie a uloženie výstražnej fólie z PVC do ryhy, šírka 33 cm</t>
  </si>
  <si>
    <t>58582000679</t>
  </si>
  <si>
    <t>Fólia modrá v m</t>
  </si>
  <si>
    <t>256</t>
  </si>
  <si>
    <t>D1 - Zemné práce</t>
  </si>
  <si>
    <t>D2 - Potrubie</t>
  </si>
  <si>
    <t>D3 - Armatúry</t>
  </si>
  <si>
    <t>D4 - Tepelné izolácie</t>
  </si>
  <si>
    <t>D5 - Nátery</t>
  </si>
  <si>
    <t>D6 - Ostatné</t>
  </si>
  <si>
    <t>Pol57</t>
  </si>
  <si>
    <t>Rozprestretie ornice, hr. do 15 cm</t>
  </si>
  <si>
    <t>Pol58</t>
  </si>
  <si>
    <t>Osiatie povrchu trávou</t>
  </si>
  <si>
    <t>Potrubie</t>
  </si>
  <si>
    <t>Pol59</t>
  </si>
  <si>
    <t>Hrdlo DN 100/16 príruba, na jestvujúcom rozdeľovači v kotolni</t>
  </si>
  <si>
    <t>Pol60</t>
  </si>
  <si>
    <t>Montáž hrdla DN 100/16 na jestvúcom rozdeľovači v kotolni</t>
  </si>
  <si>
    <t>Pol61</t>
  </si>
  <si>
    <t>Oceľové potrubie z rúr hladkých bezšvových, mat. 11353.0, DN 15</t>
  </si>
  <si>
    <t>Pol62</t>
  </si>
  <si>
    <t>Montáž potrubia oceľových rúr tr. 11-13 DN 15</t>
  </si>
  <si>
    <t>Pol63</t>
  </si>
  <si>
    <t>Oceľové potrubie z rúr hladkých bezšvových, mat. 11353.0, DN 100</t>
  </si>
  <si>
    <t>Pol64</t>
  </si>
  <si>
    <t>Montáž potrubia oceľových rúr tr. 11-13 DN 100</t>
  </si>
  <si>
    <t>Pol65</t>
  </si>
  <si>
    <t>Oceľové hladké potrubie navarenie odbočky DN 100</t>
  </si>
  <si>
    <t>Pol66</t>
  </si>
  <si>
    <t>Pol67</t>
  </si>
  <si>
    <t>Montáž rúrových dielov privarovacích do 10 kg DN 65</t>
  </si>
  <si>
    <t>Pol68</t>
  </si>
  <si>
    <t>Príruba krková privarovacia DN80, PN 25</t>
  </si>
  <si>
    <t>Pol69</t>
  </si>
  <si>
    <t>Montáž rúrových dielov privarovacích do 10 kg DN 80</t>
  </si>
  <si>
    <t>Pol70</t>
  </si>
  <si>
    <t>Koleno oceľové DN 100 45°</t>
  </si>
  <si>
    <t>Pol71</t>
  </si>
  <si>
    <t>Koleno oceľové DN 100 90°</t>
  </si>
  <si>
    <t>Pol72</t>
  </si>
  <si>
    <t>Príruba krková privarovacia DN100, PN 16</t>
  </si>
  <si>
    <t>Pol73</t>
  </si>
  <si>
    <t>Montáž rúrových dielov privarovacích do 10 kg DN 100</t>
  </si>
  <si>
    <t>Pol74</t>
  </si>
  <si>
    <t>Čistenie potrubia prefukovaním alebo preplachovaním do DN150</t>
  </si>
  <si>
    <t>Pol75</t>
  </si>
  <si>
    <t>Príprava pre skúšku tesnosti potrubia do DN150</t>
  </si>
  <si>
    <t>sada</t>
  </si>
  <si>
    <t>Pol76</t>
  </si>
  <si>
    <t>Skúška tesnosti potrubia do DN 150</t>
  </si>
  <si>
    <t>Pol77</t>
  </si>
  <si>
    <t>Zabezpečenie koncov potrubia</t>
  </si>
  <si>
    <t>kus</t>
  </si>
  <si>
    <t>Pol78</t>
  </si>
  <si>
    <t>Presun hmôt pre potrubia v objekte, výšky do 6 m</t>
  </si>
  <si>
    <t>Armatúry</t>
  </si>
  <si>
    <t>Pol79</t>
  </si>
  <si>
    <t>Pol80</t>
  </si>
  <si>
    <t>Pol81</t>
  </si>
  <si>
    <t>Montáž meračov tepla prírubových DN80</t>
  </si>
  <si>
    <t>Pol82</t>
  </si>
  <si>
    <t>Guľový vypúšťací kohút 1/2"M</t>
  </si>
  <si>
    <t>Pol83</t>
  </si>
  <si>
    <t>Montáž závitovej armatúry s 1 závitom G 1/2"</t>
  </si>
  <si>
    <t>Pol84</t>
  </si>
  <si>
    <t>Guľový kohút závitový 1/2"FF</t>
  </si>
  <si>
    <t>Pol85</t>
  </si>
  <si>
    <t>Montáž závitovej armatúry s 2 závitmi G 1/2"</t>
  </si>
  <si>
    <t>Pol86</t>
  </si>
  <si>
    <t>Medziprírubová uzatváracia klapka DN 100</t>
  </si>
  <si>
    <t>Pol87</t>
  </si>
  <si>
    <t>Prírubový filter prírubový DN 100, PN16</t>
  </si>
  <si>
    <t>Pol88</t>
  </si>
  <si>
    <t>Montáž armatúr s dvoma prírubami DN100, PN16</t>
  </si>
  <si>
    <t>Pol89</t>
  </si>
  <si>
    <t>Tepelné izolácie</t>
  </si>
  <si>
    <t>Pol90</t>
  </si>
  <si>
    <t>Pol91</t>
  </si>
  <si>
    <t>Montáž tepelnej izolácie potrubia skružami s Al fóliou DN 15</t>
  </si>
  <si>
    <t>Pol92</t>
  </si>
  <si>
    <t>Pol93</t>
  </si>
  <si>
    <t>Montáž tepelnej izolácie potrubia skružami s Al fóliou DN 100</t>
  </si>
  <si>
    <t>Pol94</t>
  </si>
  <si>
    <t>Nátery</t>
  </si>
  <si>
    <t>Pol95</t>
  </si>
  <si>
    <t>Nátery synt. kov. potrubia do DN 50mm dvojnásobné a základné</t>
  </si>
  <si>
    <t>Pol96</t>
  </si>
  <si>
    <t>Nátery synt. kov. potrubia do DN 100mm dvojnásobné a základné</t>
  </si>
  <si>
    <t>Ostatné</t>
  </si>
  <si>
    <t>Pol97</t>
  </si>
  <si>
    <t>Napustenie, odvzdušnenie systému</t>
  </si>
  <si>
    <t>Pol98</t>
  </si>
  <si>
    <t>Prevádzkové skúšky</t>
  </si>
  <si>
    <t>Pol99</t>
  </si>
  <si>
    <t>Porealizačné geodetické zameranie</t>
  </si>
  <si>
    <t>Pol100</t>
  </si>
  <si>
    <t>KRYCÍ LIST STAVBY</t>
  </si>
  <si>
    <t>SO 02 Teplovod vetva dopojenie 2 strana  ústredné kúrenie</t>
  </si>
  <si>
    <t xml:space="preserve">Teplovod vetva </t>
  </si>
  <si>
    <t xml:space="preserve">SO 02 Teplovod vetva </t>
  </si>
  <si>
    <t>SK2020741987</t>
  </si>
  <si>
    <t>SK2022674731</t>
  </si>
  <si>
    <t>SK2022995953</t>
  </si>
  <si>
    <t>Ultrazvukový merač tepla Multical 603, qp=40,0m3/hod, DN80, PN25 (alebo ekvivalentný)</t>
  </si>
  <si>
    <t>Komunikačný modul M-BUS + 2 vstupy pre MC 603 alebo ekvivalentný</t>
  </si>
  <si>
    <t>Vytýčenie jestvujúcich inžinierskych sietí  - vodovod  - kanalizácia  - plynovod  - VN, NN elektrické rozvody  - osvetlenie  - oznamovacie a optické káble</t>
  </si>
  <si>
    <t>20.05.2021</t>
  </si>
  <si>
    <t>Skruže z minerálnej vlny Knauf Thermo-teK PS Eco Alu pr.22mm, hr. 20mm (alebo ekvivalentný)</t>
  </si>
  <si>
    <t>Skruže z minerálnej vlny Knauf Thermo-teK PS Eco Alu pr.108mm, hr. 100mm (alebo ekvivalentný)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</si>
</sst>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1"/>
      <color rgb="FF807A7A"/>
      <name val="Arial"/>
      <family val="2"/>
      <charset val="238"/>
    </font>
    <font>
      <b/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14" fontId="2" fillId="0" borderId="0" xfId="0" applyNumberFormat="1" applyFont="1" applyAlignment="1">
      <alignment horizontal="left" vertical="center"/>
    </xf>
    <xf numFmtId="0" fontId="34" fillId="0" borderId="0" xfId="0" applyFont="1"/>
    <xf numFmtId="0" fontId="34" fillId="0" borderId="0" xfId="0" applyFont="1" applyAlignment="1">
      <alignment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zoomScaleNormal="100" workbookViewId="0">
      <selection activeCell="Y9" sqref="Y9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24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760</v>
      </c>
      <c r="AR4" s="17"/>
      <c r="AS4" s="19" t="s">
        <v>8</v>
      </c>
      <c r="BS4" s="14" t="s">
        <v>9</v>
      </c>
    </row>
    <row r="5" spans="1:74" s="1" customFormat="1" ht="12" customHeight="1">
      <c r="B5" s="17"/>
      <c r="D5" s="20" t="s">
        <v>10</v>
      </c>
      <c r="K5" s="210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7"/>
      <c r="BS5" s="14" t="s">
        <v>6</v>
      </c>
    </row>
    <row r="6" spans="1:74" s="1" customFormat="1" ht="37" customHeight="1">
      <c r="B6" s="17"/>
      <c r="D6" s="22" t="s">
        <v>11</v>
      </c>
      <c r="K6" s="212" t="s">
        <v>71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7"/>
      <c r="BS6" s="14" t="s">
        <v>6</v>
      </c>
    </row>
    <row r="7" spans="1:74" s="1" customFormat="1" ht="12" customHeight="1">
      <c r="B7" s="17"/>
      <c r="D7" s="23" t="s">
        <v>12</v>
      </c>
      <c r="K7" s="21" t="s">
        <v>1</v>
      </c>
      <c r="AK7" s="23" t="s">
        <v>13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14</v>
      </c>
      <c r="K8" s="179" t="s">
        <v>95</v>
      </c>
      <c r="AK8" s="23" t="s">
        <v>16</v>
      </c>
      <c r="AN8" s="181" t="s">
        <v>770</v>
      </c>
      <c r="AR8" s="17"/>
      <c r="BS8" s="14" t="s">
        <v>6</v>
      </c>
    </row>
    <row r="9" spans="1:74" s="1" customFormat="1" ht="14.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17</v>
      </c>
      <c r="L10" s="180" t="s">
        <v>96</v>
      </c>
      <c r="AK10" s="23" t="s">
        <v>18</v>
      </c>
      <c r="AM10" s="182"/>
      <c r="AN10" s="182">
        <v>31682928</v>
      </c>
      <c r="AR10" s="17"/>
      <c r="BS10" s="14" t="s">
        <v>6</v>
      </c>
    </row>
    <row r="11" spans="1:74" s="1" customFormat="1" ht="18.5" customHeight="1">
      <c r="B11" s="17"/>
      <c r="E11" s="21" t="s">
        <v>15</v>
      </c>
      <c r="AK11" s="23" t="s">
        <v>19</v>
      </c>
      <c r="AN11" s="182" t="s">
        <v>764</v>
      </c>
      <c r="AR11" s="17"/>
      <c r="BS11" s="14" t="s">
        <v>6</v>
      </c>
    </row>
    <row r="12" spans="1:74" s="1" customFormat="1" ht="7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20</v>
      </c>
      <c r="K13" s="180"/>
      <c r="AK13" s="23" t="s">
        <v>18</v>
      </c>
      <c r="AN13" s="21" t="s">
        <v>1</v>
      </c>
      <c r="AR13" s="17"/>
      <c r="BS13" s="14" t="s">
        <v>6</v>
      </c>
    </row>
    <row r="14" spans="1:74" ht="13">
      <c r="B14" s="17"/>
      <c r="E14" s="21" t="s">
        <v>15</v>
      </c>
      <c r="AK14" s="23" t="s">
        <v>19</v>
      </c>
      <c r="AN14" s="21" t="s">
        <v>1</v>
      </c>
      <c r="AR14" s="17"/>
      <c r="BS14" s="14" t="s">
        <v>6</v>
      </c>
    </row>
    <row r="15" spans="1:74" s="1" customFormat="1" ht="7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21</v>
      </c>
      <c r="K16" s="179" t="s">
        <v>97</v>
      </c>
      <c r="AK16" s="23" t="s">
        <v>18</v>
      </c>
      <c r="AN16" s="182">
        <v>44294476</v>
      </c>
      <c r="AR16" s="17"/>
      <c r="BS16" s="14" t="s">
        <v>3</v>
      </c>
    </row>
    <row r="17" spans="1:71" s="1" customFormat="1" ht="18.5" customHeight="1">
      <c r="B17" s="17"/>
      <c r="E17" s="21" t="s">
        <v>15</v>
      </c>
      <c r="AK17" s="23" t="s">
        <v>19</v>
      </c>
      <c r="AN17" s="182" t="s">
        <v>765</v>
      </c>
      <c r="AR17" s="17"/>
      <c r="BS17" s="14" t="s">
        <v>22</v>
      </c>
    </row>
    <row r="18" spans="1:71" s="1" customFormat="1" ht="7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23</v>
      </c>
      <c r="K19" s="180" t="s">
        <v>98</v>
      </c>
      <c r="AK19" s="23" t="s">
        <v>18</v>
      </c>
      <c r="AN19" s="182">
        <v>45404950</v>
      </c>
      <c r="AR19" s="17"/>
      <c r="BS19" s="14" t="s">
        <v>6</v>
      </c>
    </row>
    <row r="20" spans="1:71" s="1" customFormat="1" ht="18.5" customHeight="1">
      <c r="B20" s="17"/>
      <c r="E20" s="21" t="s">
        <v>15</v>
      </c>
      <c r="AK20" s="23" t="s">
        <v>19</v>
      </c>
      <c r="AN20" s="182" t="s">
        <v>766</v>
      </c>
      <c r="AR20" s="17"/>
      <c r="BS20" s="14" t="s">
        <v>22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24</v>
      </c>
      <c r="AR22" s="17"/>
    </row>
    <row r="23" spans="1:71" s="1" customFormat="1" ht="16.5" customHeight="1">
      <c r="B23" s="17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1" customFormat="1" ht="14.5" customHeight="1">
      <c r="B26" s="17"/>
      <c r="D26" s="26" t="s">
        <v>25</v>
      </c>
      <c r="AK26" s="213">
        <f>ROUND(AG94,2)</f>
        <v>0</v>
      </c>
      <c r="AL26" s="211"/>
      <c r="AM26" s="211"/>
      <c r="AN26" s="211"/>
      <c r="AO26" s="211"/>
      <c r="AR26" s="17"/>
    </row>
    <row r="27" spans="1:71" s="1" customFormat="1" ht="14.5" customHeight="1">
      <c r="B27" s="17"/>
      <c r="D27" s="26" t="s">
        <v>26</v>
      </c>
      <c r="AK27" s="213">
        <f>ROUND(AG100, 2)</f>
        <v>0</v>
      </c>
      <c r="AL27" s="213"/>
      <c r="AM27" s="213"/>
      <c r="AN27" s="213"/>
      <c r="AO27" s="213"/>
      <c r="AR27" s="17"/>
    </row>
    <row r="28" spans="1:71" s="2" customFormat="1" ht="7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9"/>
      <c r="BE28" s="28"/>
    </row>
    <row r="29" spans="1:71" s="2" customFormat="1" ht="26" customHeight="1">
      <c r="A29" s="28"/>
      <c r="B29" s="29"/>
      <c r="C29" s="28"/>
      <c r="D29" s="30" t="s">
        <v>27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214">
        <f>ROUND(AK26 + AK27, 2)</f>
        <v>0</v>
      </c>
      <c r="AL29" s="215"/>
      <c r="AM29" s="215"/>
      <c r="AN29" s="215"/>
      <c r="AO29" s="215"/>
      <c r="AP29" s="28"/>
      <c r="AQ29" s="28"/>
      <c r="AR29" s="29"/>
      <c r="BE29" s="28"/>
    </row>
    <row r="30" spans="1:71" s="2" customFormat="1" ht="7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9"/>
      <c r="BE30" s="28"/>
    </row>
    <row r="31" spans="1:71" s="2" customFormat="1" ht="13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216" t="s">
        <v>28</v>
      </c>
      <c r="M31" s="216"/>
      <c r="N31" s="216"/>
      <c r="O31" s="216"/>
      <c r="P31" s="216"/>
      <c r="Q31" s="28"/>
      <c r="R31" s="28"/>
      <c r="S31" s="28"/>
      <c r="T31" s="28"/>
      <c r="U31" s="28"/>
      <c r="V31" s="28"/>
      <c r="W31" s="216" t="s">
        <v>29</v>
      </c>
      <c r="X31" s="216"/>
      <c r="Y31" s="216"/>
      <c r="Z31" s="216"/>
      <c r="AA31" s="216"/>
      <c r="AB31" s="216"/>
      <c r="AC31" s="216"/>
      <c r="AD31" s="216"/>
      <c r="AE31" s="216"/>
      <c r="AF31" s="28"/>
      <c r="AG31" s="28"/>
      <c r="AH31" s="28"/>
      <c r="AI31" s="28"/>
      <c r="AJ31" s="28"/>
      <c r="AK31" s="216" t="s">
        <v>30</v>
      </c>
      <c r="AL31" s="216"/>
      <c r="AM31" s="216"/>
      <c r="AN31" s="216"/>
      <c r="AO31" s="216"/>
      <c r="AP31" s="28"/>
      <c r="AQ31" s="28"/>
      <c r="AR31" s="29"/>
      <c r="BE31" s="28"/>
    </row>
    <row r="32" spans="1:71" s="3" customFormat="1" ht="14.5" customHeight="1">
      <c r="B32" s="33"/>
      <c r="D32" s="23" t="s">
        <v>31</v>
      </c>
      <c r="F32" s="23" t="s">
        <v>32</v>
      </c>
      <c r="L32" s="219">
        <v>0.2</v>
      </c>
      <c r="M32" s="218"/>
      <c r="N32" s="218"/>
      <c r="O32" s="218"/>
      <c r="P32" s="218"/>
      <c r="W32" s="217">
        <f>ROUND(AZ94 + SUM(CD100),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f>ROUND(AV94 + SUM(BY100), 2)</f>
        <v>0</v>
      </c>
      <c r="AL32" s="218"/>
      <c r="AM32" s="218"/>
      <c r="AN32" s="218"/>
      <c r="AO32" s="218"/>
      <c r="AR32" s="33"/>
    </row>
    <row r="33" spans="1:57" s="3" customFormat="1" ht="14.5" customHeight="1">
      <c r="B33" s="33"/>
      <c r="F33" s="23" t="s">
        <v>33</v>
      </c>
      <c r="L33" s="219">
        <v>0.2</v>
      </c>
      <c r="M33" s="218"/>
      <c r="N33" s="218"/>
      <c r="O33" s="218"/>
      <c r="P33" s="218"/>
      <c r="W33" s="217">
        <f>ROUND(BA94 + SUM(CE100),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f>ROUND(AW94 + SUM(BZ100), 2)</f>
        <v>0</v>
      </c>
      <c r="AL33" s="218"/>
      <c r="AM33" s="218"/>
      <c r="AN33" s="218"/>
      <c r="AO33" s="218"/>
      <c r="AR33" s="33"/>
    </row>
    <row r="34" spans="1:57" s="3" customFormat="1" ht="14.5" hidden="1" customHeight="1">
      <c r="B34" s="33"/>
      <c r="F34" s="23" t="s">
        <v>34</v>
      </c>
      <c r="L34" s="219">
        <v>0.2</v>
      </c>
      <c r="M34" s="218"/>
      <c r="N34" s="218"/>
      <c r="O34" s="218"/>
      <c r="P34" s="218"/>
      <c r="W34" s="217">
        <f>ROUND(BB94 + SUM(CF100), 2)</f>
        <v>0</v>
      </c>
      <c r="X34" s="218"/>
      <c r="Y34" s="218"/>
      <c r="Z34" s="218"/>
      <c r="AA34" s="218"/>
      <c r="AB34" s="218"/>
      <c r="AC34" s="218"/>
      <c r="AD34" s="218"/>
      <c r="AE34" s="218"/>
      <c r="AK34" s="217">
        <v>0</v>
      </c>
      <c r="AL34" s="218"/>
      <c r="AM34" s="218"/>
      <c r="AN34" s="218"/>
      <c r="AO34" s="218"/>
      <c r="AR34" s="33"/>
    </row>
    <row r="35" spans="1:57" s="3" customFormat="1" ht="14.5" hidden="1" customHeight="1">
      <c r="B35" s="33"/>
      <c r="F35" s="23" t="s">
        <v>35</v>
      </c>
      <c r="L35" s="219">
        <v>0.2</v>
      </c>
      <c r="M35" s="218"/>
      <c r="N35" s="218"/>
      <c r="O35" s="218"/>
      <c r="P35" s="218"/>
      <c r="W35" s="217">
        <f>ROUND(BC94 + SUM(CG100), 2)</f>
        <v>0</v>
      </c>
      <c r="X35" s="218"/>
      <c r="Y35" s="218"/>
      <c r="Z35" s="218"/>
      <c r="AA35" s="218"/>
      <c r="AB35" s="218"/>
      <c r="AC35" s="218"/>
      <c r="AD35" s="218"/>
      <c r="AE35" s="218"/>
      <c r="AK35" s="217">
        <v>0</v>
      </c>
      <c r="AL35" s="218"/>
      <c r="AM35" s="218"/>
      <c r="AN35" s="218"/>
      <c r="AO35" s="218"/>
      <c r="AR35" s="33"/>
    </row>
    <row r="36" spans="1:57" s="3" customFormat="1" ht="14.5" hidden="1" customHeight="1">
      <c r="B36" s="33"/>
      <c r="F36" s="23" t="s">
        <v>36</v>
      </c>
      <c r="L36" s="219">
        <v>0</v>
      </c>
      <c r="M36" s="218"/>
      <c r="N36" s="218"/>
      <c r="O36" s="218"/>
      <c r="P36" s="218"/>
      <c r="W36" s="217">
        <f>ROUND(BD94 + SUM(CH100), 2)</f>
        <v>0</v>
      </c>
      <c r="X36" s="218"/>
      <c r="Y36" s="218"/>
      <c r="Z36" s="218"/>
      <c r="AA36" s="218"/>
      <c r="AB36" s="218"/>
      <c r="AC36" s="218"/>
      <c r="AD36" s="218"/>
      <c r="AE36" s="218"/>
      <c r="AK36" s="217">
        <v>0</v>
      </c>
      <c r="AL36" s="218"/>
      <c r="AM36" s="218"/>
      <c r="AN36" s="218"/>
      <c r="AO36" s="218"/>
      <c r="AR36" s="33"/>
    </row>
    <row r="37" spans="1:57" s="2" customFormat="1" ht="7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2" customFormat="1" ht="26" customHeight="1">
      <c r="A38" s="28"/>
      <c r="B38" s="29"/>
      <c r="C38" s="34"/>
      <c r="D38" s="35" t="s">
        <v>37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7" t="s">
        <v>38</v>
      </c>
      <c r="U38" s="36"/>
      <c r="V38" s="36"/>
      <c r="W38" s="36"/>
      <c r="X38" s="223" t="s">
        <v>39</v>
      </c>
      <c r="Y38" s="221"/>
      <c r="Z38" s="221"/>
      <c r="AA38" s="221"/>
      <c r="AB38" s="221"/>
      <c r="AC38" s="36"/>
      <c r="AD38" s="36"/>
      <c r="AE38" s="36"/>
      <c r="AF38" s="36"/>
      <c r="AG38" s="36"/>
      <c r="AH38" s="36"/>
      <c r="AI38" s="36"/>
      <c r="AJ38" s="36"/>
      <c r="AK38" s="220">
        <f>SUM(AK29:AK36)</f>
        <v>0</v>
      </c>
      <c r="AL38" s="221"/>
      <c r="AM38" s="221"/>
      <c r="AN38" s="221"/>
      <c r="AO38" s="222"/>
      <c r="AP38" s="34"/>
      <c r="AQ38" s="34"/>
      <c r="AR38" s="29"/>
      <c r="BE38" s="28"/>
    </row>
    <row r="39" spans="1:57" s="2" customFormat="1" ht="7" customHeight="1">
      <c r="A39" s="28"/>
      <c r="B39" s="29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9"/>
      <c r="BE39" s="28"/>
    </row>
    <row r="40" spans="1:57" s="2" customFormat="1" ht="14.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9"/>
      <c r="BE40" s="28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8"/>
      <c r="D49" s="39" t="s">
        <v>40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41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8"/>
      <c r="B60" s="29"/>
      <c r="C60" s="28"/>
      <c r="D60" s="41" t="s">
        <v>42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43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42</v>
      </c>
      <c r="AI60" s="31"/>
      <c r="AJ60" s="31"/>
      <c r="AK60" s="31"/>
      <c r="AL60" s="31"/>
      <c r="AM60" s="41" t="s">
        <v>43</v>
      </c>
      <c r="AN60" s="31"/>
      <c r="AO60" s="31"/>
      <c r="AP60" s="28"/>
      <c r="AQ60" s="28"/>
      <c r="AR60" s="29"/>
      <c r="BE60" s="28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8"/>
      <c r="B64" s="29"/>
      <c r="C64" s="28"/>
      <c r="D64" s="39" t="s">
        <v>44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45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8"/>
      <c r="B75" s="29"/>
      <c r="C75" s="28"/>
      <c r="D75" s="41" t="s">
        <v>42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43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42</v>
      </c>
      <c r="AI75" s="31"/>
      <c r="AJ75" s="31"/>
      <c r="AK75" s="31"/>
      <c r="AL75" s="31"/>
      <c r="AM75" s="41" t="s">
        <v>43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7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5" customHeight="1">
      <c r="A82" s="28"/>
      <c r="B82" s="29"/>
      <c r="C82" s="18" t="s">
        <v>46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3" t="s">
        <v>10</v>
      </c>
      <c r="L84" s="4">
        <f>K5</f>
        <v>0</v>
      </c>
      <c r="AR84" s="47"/>
    </row>
    <row r="85" spans="1:91" s="5" customFormat="1" ht="37" customHeight="1">
      <c r="B85" s="48"/>
      <c r="C85" s="49" t="s">
        <v>11</v>
      </c>
      <c r="L85" s="184" t="str">
        <f>K6</f>
        <v>Využitie tepla z geotermálneho vrtu GVL-1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8"/>
    </row>
    <row r="86" spans="1:91" s="2" customFormat="1" ht="7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3" t="s">
        <v>14</v>
      </c>
      <c r="D87" s="28"/>
      <c r="E87" s="28"/>
      <c r="F87" s="28"/>
      <c r="G87" s="28"/>
      <c r="H87" s="28"/>
      <c r="I87" s="28"/>
      <c r="J87" s="28"/>
      <c r="K87" s="193" t="s">
        <v>95</v>
      </c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16</v>
      </c>
      <c r="AJ87" s="28"/>
      <c r="AK87" s="28"/>
      <c r="AL87" s="28"/>
      <c r="AM87" s="186" t="s">
        <v>770</v>
      </c>
      <c r="AN87" s="186"/>
      <c r="AO87" s="28"/>
      <c r="AP87" s="28"/>
      <c r="AQ87" s="28"/>
      <c r="AR87" s="29"/>
      <c r="BE87" s="28"/>
    </row>
    <row r="88" spans="1:91" s="2" customFormat="1" ht="7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5" customHeight="1">
      <c r="A89" s="28"/>
      <c r="B89" s="29"/>
      <c r="C89" s="23" t="s">
        <v>17</v>
      </c>
      <c r="D89" s="28"/>
      <c r="E89" s="28"/>
      <c r="F89" s="28"/>
      <c r="G89" s="28"/>
      <c r="H89" s="28"/>
      <c r="I89" s="28"/>
      <c r="J89" s="179"/>
      <c r="K89" s="193" t="s">
        <v>96</v>
      </c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21</v>
      </c>
      <c r="AJ89" s="28"/>
      <c r="AK89" s="191" t="s">
        <v>97</v>
      </c>
      <c r="AL89" s="192"/>
      <c r="AM89" s="192"/>
      <c r="AN89" s="192"/>
      <c r="AO89" s="192"/>
      <c r="AP89" s="192"/>
      <c r="AQ89" s="28"/>
      <c r="AR89" s="29"/>
      <c r="AS89" s="187" t="s">
        <v>47</v>
      </c>
      <c r="AT89" s="188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8"/>
    </row>
    <row r="90" spans="1:91" s="2" customFormat="1" ht="15.25" customHeight="1">
      <c r="A90" s="28"/>
      <c r="B90" s="29"/>
      <c r="C90" s="23" t="s">
        <v>20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23</v>
      </c>
      <c r="AJ90" s="191" t="s">
        <v>98</v>
      </c>
      <c r="AK90" s="192"/>
      <c r="AL90" s="192"/>
      <c r="AM90" s="192"/>
      <c r="AN90" s="192"/>
      <c r="AO90" s="192"/>
      <c r="AP90" s="192"/>
      <c r="AQ90" s="28"/>
      <c r="AR90" s="29"/>
      <c r="AS90" s="189"/>
      <c r="AT90" s="190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8"/>
    </row>
    <row r="91" spans="1:91" s="2" customFormat="1" ht="11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89"/>
      <c r="AT91" s="190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8"/>
    </row>
    <row r="92" spans="1:91" s="2" customFormat="1" ht="29.25" customHeight="1">
      <c r="A92" s="28"/>
      <c r="B92" s="29"/>
      <c r="C92" s="194" t="s">
        <v>48</v>
      </c>
      <c r="D92" s="195"/>
      <c r="E92" s="195"/>
      <c r="F92" s="195"/>
      <c r="G92" s="195"/>
      <c r="H92" s="55"/>
      <c r="I92" s="197" t="s">
        <v>49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50</v>
      </c>
      <c r="AH92" s="195"/>
      <c r="AI92" s="195"/>
      <c r="AJ92" s="195"/>
      <c r="AK92" s="195"/>
      <c r="AL92" s="195"/>
      <c r="AM92" s="195"/>
      <c r="AN92" s="197" t="s">
        <v>51</v>
      </c>
      <c r="AO92" s="195"/>
      <c r="AP92" s="198"/>
      <c r="AQ92" s="56" t="s">
        <v>52</v>
      </c>
      <c r="AR92" s="29"/>
      <c r="AS92" s="57" t="s">
        <v>53</v>
      </c>
      <c r="AT92" s="58" t="s">
        <v>54</v>
      </c>
      <c r="AU92" s="58" t="s">
        <v>55</v>
      </c>
      <c r="AV92" s="58" t="s">
        <v>56</v>
      </c>
      <c r="AW92" s="58" t="s">
        <v>57</v>
      </c>
      <c r="AX92" s="58" t="s">
        <v>58</v>
      </c>
      <c r="AY92" s="58" t="s">
        <v>59</v>
      </c>
      <c r="AZ92" s="58" t="s">
        <v>60</v>
      </c>
      <c r="BA92" s="58" t="s">
        <v>61</v>
      </c>
      <c r="BB92" s="58" t="s">
        <v>62</v>
      </c>
      <c r="BC92" s="58" t="s">
        <v>63</v>
      </c>
      <c r="BD92" s="59" t="s">
        <v>64</v>
      </c>
      <c r="BE92" s="28"/>
    </row>
    <row r="93" spans="1:91" s="2" customFormat="1" ht="1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8"/>
    </row>
    <row r="94" spans="1:91" s="6" customFormat="1" ht="32.5" customHeight="1">
      <c r="B94" s="63"/>
      <c r="C94" s="64" t="s">
        <v>65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ROUND(AZ94*L32,2)</f>
        <v>0</v>
      </c>
      <c r="AW94" s="69">
        <f>ROUND(BA94*L33,2)</f>
        <v>0</v>
      </c>
      <c r="AX94" s="69">
        <f>ROUND(BB94*L32,2)</f>
        <v>0</v>
      </c>
      <c r="AY94" s="69">
        <f>ROUND(BC94*L33,2)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66</v>
      </c>
      <c r="BT94" s="72" t="s">
        <v>67</v>
      </c>
      <c r="BU94" s="73" t="s">
        <v>68</v>
      </c>
      <c r="BV94" s="72" t="s">
        <v>69</v>
      </c>
      <c r="BW94" s="72" t="s">
        <v>4</v>
      </c>
      <c r="BX94" s="72" t="s">
        <v>70</v>
      </c>
      <c r="CL94" s="72" t="s">
        <v>1</v>
      </c>
    </row>
    <row r="95" spans="1:91" s="7" customFormat="1" ht="24.75" customHeight="1">
      <c r="B95" s="74"/>
      <c r="C95" s="75"/>
      <c r="D95" s="202"/>
      <c r="E95" s="202"/>
      <c r="F95" s="202"/>
      <c r="G95" s="202"/>
      <c r="H95" s="202"/>
      <c r="I95" s="76"/>
      <c r="J95" s="202" t="s">
        <v>71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199">
        <f>ROUND(SUM(AG96:AG98),2)</f>
        <v>0</v>
      </c>
      <c r="AH95" s="200"/>
      <c r="AI95" s="200"/>
      <c r="AJ95" s="200"/>
      <c r="AK95" s="200"/>
      <c r="AL95" s="200"/>
      <c r="AM95" s="200"/>
      <c r="AN95" s="201">
        <f>SUM(AG95,AT95)</f>
        <v>0</v>
      </c>
      <c r="AO95" s="200"/>
      <c r="AP95" s="200"/>
      <c r="AQ95" s="77" t="s">
        <v>72</v>
      </c>
      <c r="AR95" s="74"/>
      <c r="AS95" s="78">
        <f>ROUND(SUM(AS96:AS98),2)</f>
        <v>0</v>
      </c>
      <c r="AT95" s="79">
        <f>ROUND(SUM(AV95:AW95),2)</f>
        <v>0</v>
      </c>
      <c r="AU95" s="80">
        <f>ROUND(SUM(AU96:AU98),5)</f>
        <v>0</v>
      </c>
      <c r="AV95" s="79">
        <f>ROUND(AZ95*L32,2)</f>
        <v>0</v>
      </c>
      <c r="AW95" s="79">
        <f>ROUND(BA95*L33,2)</f>
        <v>0</v>
      </c>
      <c r="AX95" s="79">
        <f>ROUND(BB95*L32,2)</f>
        <v>0</v>
      </c>
      <c r="AY95" s="79">
        <f>ROUND(BC95*L33,2)</f>
        <v>0</v>
      </c>
      <c r="AZ95" s="79">
        <f>ROUND(SUM(AZ96:AZ98),2)</f>
        <v>0</v>
      </c>
      <c r="BA95" s="79">
        <f>ROUND(SUM(BA96:BA98),2)</f>
        <v>0</v>
      </c>
      <c r="BB95" s="79">
        <f>ROUND(SUM(BB96:BB98),2)</f>
        <v>0</v>
      </c>
      <c r="BC95" s="79">
        <f>ROUND(SUM(BC96:BC98),2)</f>
        <v>0</v>
      </c>
      <c r="BD95" s="81">
        <f>ROUND(SUM(BD96:BD98),2)</f>
        <v>0</v>
      </c>
      <c r="BS95" s="82" t="s">
        <v>66</v>
      </c>
      <c r="BT95" s="82" t="s">
        <v>73</v>
      </c>
      <c r="BU95" s="82" t="s">
        <v>68</v>
      </c>
      <c r="BV95" s="82" t="s">
        <v>69</v>
      </c>
      <c r="BW95" s="82" t="s">
        <v>74</v>
      </c>
      <c r="BX95" s="82" t="s">
        <v>4</v>
      </c>
      <c r="CL95" s="82" t="s">
        <v>1</v>
      </c>
      <c r="CM95" s="82" t="s">
        <v>67</v>
      </c>
    </row>
    <row r="96" spans="1:91" s="4" customFormat="1" ht="16.5" customHeight="1">
      <c r="A96" s="83" t="s">
        <v>75</v>
      </c>
      <c r="B96" s="47"/>
      <c r="C96" s="12"/>
      <c r="D96" s="12"/>
      <c r="E96" s="205" t="s">
        <v>76</v>
      </c>
      <c r="F96" s="205"/>
      <c r="G96" s="205"/>
      <c r="H96" s="205"/>
      <c r="I96" s="205"/>
      <c r="J96" s="12"/>
      <c r="K96" s="205" t="s">
        <v>77</v>
      </c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3">
        <f>'SO 01 - Ústredné vykurovanie'!J34</f>
        <v>0</v>
      </c>
      <c r="AH96" s="204"/>
      <c r="AI96" s="204"/>
      <c r="AJ96" s="204"/>
      <c r="AK96" s="204"/>
      <c r="AL96" s="204"/>
      <c r="AM96" s="204"/>
      <c r="AN96" s="203">
        <f>SUM(AG96,AT96)</f>
        <v>0</v>
      </c>
      <c r="AO96" s="204"/>
      <c r="AP96" s="204"/>
      <c r="AQ96" s="84" t="s">
        <v>78</v>
      </c>
      <c r="AR96" s="47"/>
      <c r="AS96" s="85">
        <v>0</v>
      </c>
      <c r="AT96" s="86">
        <f>ROUND(SUM(AV96:AW96),2)</f>
        <v>0</v>
      </c>
      <c r="AU96" s="87">
        <f>'SO 01 - Ústredné vykurovanie'!P133</f>
        <v>0</v>
      </c>
      <c r="AV96" s="86">
        <f>'SO 01 - Ústredné vykurovanie'!J37</f>
        <v>0</v>
      </c>
      <c r="AW96" s="86">
        <f>'SO 01 - Ústredné vykurovanie'!J38</f>
        <v>0</v>
      </c>
      <c r="AX96" s="86">
        <f>'SO 01 - Ústredné vykurovanie'!J39</f>
        <v>0</v>
      </c>
      <c r="AY96" s="86">
        <f>'SO 01 - Ústredné vykurovanie'!J40</f>
        <v>0</v>
      </c>
      <c r="AZ96" s="86">
        <f>'SO 01 - Ústredné vykurovanie'!F37</f>
        <v>0</v>
      </c>
      <c r="BA96" s="86">
        <f>'SO 01 - Ústredné vykurovanie'!F38</f>
        <v>0</v>
      </c>
      <c r="BB96" s="86">
        <f>'SO 01 - Ústredné vykurovanie'!F39</f>
        <v>0</v>
      </c>
      <c r="BC96" s="86">
        <f>'SO 01 - Ústredné vykurovanie'!F40</f>
        <v>0</v>
      </c>
      <c r="BD96" s="88">
        <f>'SO 01 - Ústredné vykurovanie'!F41</f>
        <v>0</v>
      </c>
      <c r="BT96" s="21" t="s">
        <v>79</v>
      </c>
      <c r="BV96" s="21" t="s">
        <v>69</v>
      </c>
      <c r="BW96" s="21" t="s">
        <v>80</v>
      </c>
      <c r="BX96" s="21" t="s">
        <v>74</v>
      </c>
      <c r="CL96" s="21" t="s">
        <v>1</v>
      </c>
    </row>
    <row r="97" spans="1:90" s="4" customFormat="1" ht="16.5" customHeight="1">
      <c r="A97" s="83" t="s">
        <v>75</v>
      </c>
      <c r="B97" s="47"/>
      <c r="C97" s="12"/>
      <c r="D97" s="12"/>
      <c r="E97" s="205" t="s">
        <v>81</v>
      </c>
      <c r="F97" s="205"/>
      <c r="G97" s="205"/>
      <c r="H97" s="205"/>
      <c r="I97" s="205"/>
      <c r="J97" s="12"/>
      <c r="K97" s="205" t="s">
        <v>762</v>
      </c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3">
        <f>'SO 02 - SO 02 Teplovod ve...'!J34</f>
        <v>0</v>
      </c>
      <c r="AH97" s="204"/>
      <c r="AI97" s="204"/>
      <c r="AJ97" s="204"/>
      <c r="AK97" s="204"/>
      <c r="AL97" s="204"/>
      <c r="AM97" s="204"/>
      <c r="AN97" s="203">
        <f>SUM(AG97,AT97)</f>
        <v>0</v>
      </c>
      <c r="AO97" s="204"/>
      <c r="AP97" s="204"/>
      <c r="AQ97" s="84" t="s">
        <v>78</v>
      </c>
      <c r="AR97" s="47"/>
      <c r="AS97" s="85">
        <v>0</v>
      </c>
      <c r="AT97" s="86">
        <f>ROUND(SUM(AV97:AW97),2)</f>
        <v>0</v>
      </c>
      <c r="AU97" s="87">
        <f>'SO 02 - SO 02 Teplovod ve...'!P133</f>
        <v>0</v>
      </c>
      <c r="AV97" s="86">
        <f>'SO 02 - SO 02 Teplovod ve...'!J37</f>
        <v>0</v>
      </c>
      <c r="AW97" s="86">
        <f>'SO 02 - SO 02 Teplovod ve...'!J38</f>
        <v>0</v>
      </c>
      <c r="AX97" s="86">
        <f>'SO 02 - SO 02 Teplovod ve...'!J39</f>
        <v>0</v>
      </c>
      <c r="AY97" s="86">
        <f>'SO 02 - SO 02 Teplovod ve...'!J40</f>
        <v>0</v>
      </c>
      <c r="AZ97" s="86">
        <f>'SO 02 - SO 02 Teplovod ve...'!F37</f>
        <v>0</v>
      </c>
      <c r="BA97" s="86">
        <f>'SO 02 - SO 02 Teplovod ve...'!F38</f>
        <v>0</v>
      </c>
      <c r="BB97" s="86">
        <f>'SO 02 - SO 02 Teplovod ve...'!F39</f>
        <v>0</v>
      </c>
      <c r="BC97" s="86">
        <f>'SO 02 - SO 02 Teplovod ve...'!F40</f>
        <v>0</v>
      </c>
      <c r="BD97" s="88">
        <f>'SO 02 - SO 02 Teplovod ve...'!F41</f>
        <v>0</v>
      </c>
      <c r="BT97" s="21" t="s">
        <v>79</v>
      </c>
      <c r="BV97" s="21" t="s">
        <v>69</v>
      </c>
      <c r="BW97" s="21" t="s">
        <v>83</v>
      </c>
      <c r="BX97" s="21" t="s">
        <v>74</v>
      </c>
      <c r="CL97" s="21" t="s">
        <v>1</v>
      </c>
    </row>
    <row r="98" spans="1:90" s="4" customFormat="1" ht="16.5" customHeight="1">
      <c r="A98" s="83" t="s">
        <v>75</v>
      </c>
      <c r="B98" s="47"/>
      <c r="C98" s="12"/>
      <c r="D98" s="12"/>
      <c r="E98" s="205" t="s">
        <v>84</v>
      </c>
      <c r="F98" s="205"/>
      <c r="G98" s="205"/>
      <c r="H98" s="205"/>
      <c r="I98" s="205"/>
      <c r="J98" s="12"/>
      <c r="K98" s="206" t="s">
        <v>761</v>
      </c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3">
        <f>'SO 02-2 - SO 02 Teplovod ...'!J34</f>
        <v>0</v>
      </c>
      <c r="AH98" s="204"/>
      <c r="AI98" s="204"/>
      <c r="AJ98" s="204"/>
      <c r="AK98" s="204"/>
      <c r="AL98" s="204"/>
      <c r="AM98" s="204"/>
      <c r="AN98" s="203">
        <f>SUM(AG98,AT98)</f>
        <v>0</v>
      </c>
      <c r="AO98" s="204"/>
      <c r="AP98" s="204"/>
      <c r="AQ98" s="84" t="s">
        <v>78</v>
      </c>
      <c r="AR98" s="47"/>
      <c r="AS98" s="89">
        <v>0</v>
      </c>
      <c r="AT98" s="90">
        <f>ROUND(SUM(AV98:AW98),2)</f>
        <v>0</v>
      </c>
      <c r="AU98" s="91">
        <f>'SO 02-2 - SO 02 Teplovod ...'!P130</f>
        <v>0</v>
      </c>
      <c r="AV98" s="90">
        <f>'SO 02-2 - SO 02 Teplovod ...'!J37</f>
        <v>0</v>
      </c>
      <c r="AW98" s="90">
        <f>'SO 02-2 - SO 02 Teplovod ...'!J38</f>
        <v>0</v>
      </c>
      <c r="AX98" s="90">
        <f>'SO 02-2 - SO 02 Teplovod ...'!J39</f>
        <v>0</v>
      </c>
      <c r="AY98" s="90">
        <f>'SO 02-2 - SO 02 Teplovod ...'!J40</f>
        <v>0</v>
      </c>
      <c r="AZ98" s="90">
        <f>'SO 02-2 - SO 02 Teplovod ...'!F37</f>
        <v>0</v>
      </c>
      <c r="BA98" s="90">
        <f>'SO 02-2 - SO 02 Teplovod ...'!F38</f>
        <v>0</v>
      </c>
      <c r="BB98" s="90">
        <f>'SO 02-2 - SO 02 Teplovod ...'!F39</f>
        <v>0</v>
      </c>
      <c r="BC98" s="90">
        <f>'SO 02-2 - SO 02 Teplovod ...'!F40</f>
        <v>0</v>
      </c>
      <c r="BD98" s="92">
        <f>'SO 02-2 - SO 02 Teplovod ...'!F41</f>
        <v>0</v>
      </c>
      <c r="BT98" s="21" t="s">
        <v>79</v>
      </c>
      <c r="BV98" s="21" t="s">
        <v>69</v>
      </c>
      <c r="BW98" s="21" t="s">
        <v>86</v>
      </c>
      <c r="BX98" s="21" t="s">
        <v>74</v>
      </c>
      <c r="CL98" s="21" t="s">
        <v>1</v>
      </c>
    </row>
    <row r="99" spans="1:90">
      <c r="B99" s="17"/>
      <c r="AR99" s="17"/>
    </row>
    <row r="100" spans="1:90" s="2" customFormat="1" ht="30" customHeight="1">
      <c r="A100" s="28"/>
      <c r="B100" s="29"/>
      <c r="C100" s="64" t="s">
        <v>87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08">
        <v>0</v>
      </c>
      <c r="AH100" s="208"/>
      <c r="AI100" s="208"/>
      <c r="AJ100" s="208"/>
      <c r="AK100" s="208"/>
      <c r="AL100" s="208"/>
      <c r="AM100" s="208"/>
      <c r="AN100" s="208">
        <v>0</v>
      </c>
      <c r="AO100" s="208"/>
      <c r="AP100" s="208"/>
      <c r="AQ100" s="93"/>
      <c r="AR100" s="29"/>
      <c r="AS100" s="57" t="s">
        <v>88</v>
      </c>
      <c r="AT100" s="58" t="s">
        <v>89</v>
      </c>
      <c r="AU100" s="58" t="s">
        <v>31</v>
      </c>
      <c r="AV100" s="59" t="s">
        <v>54</v>
      </c>
      <c r="AW100" s="28"/>
      <c r="AX100" s="28"/>
      <c r="AY100" s="28"/>
      <c r="AZ100" s="28"/>
      <c r="BA100" s="28"/>
      <c r="BB100" s="28"/>
      <c r="BC100" s="28"/>
      <c r="BD100" s="28"/>
      <c r="BE100" s="28"/>
    </row>
    <row r="101" spans="1:90" s="2" customFormat="1" ht="11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9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</row>
    <row r="102" spans="1:90" s="2" customFormat="1" ht="30" customHeight="1">
      <c r="A102" s="28"/>
      <c r="B102" s="29"/>
      <c r="C102" s="94" t="s">
        <v>90</v>
      </c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95"/>
      <c r="AG102" s="209">
        <f>ROUND(AG94 + AG100, 2)</f>
        <v>0</v>
      </c>
      <c r="AH102" s="209"/>
      <c r="AI102" s="209"/>
      <c r="AJ102" s="209"/>
      <c r="AK102" s="209"/>
      <c r="AL102" s="209"/>
      <c r="AM102" s="209"/>
      <c r="AN102" s="209">
        <f>ROUND(AN94 + AN100, 2)</f>
        <v>0</v>
      </c>
      <c r="AO102" s="209"/>
      <c r="AP102" s="209"/>
      <c r="AQ102" s="95"/>
      <c r="AR102" s="29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</row>
    <row r="103" spans="1:90" s="2" customFormat="1" ht="7" customHeight="1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29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</row>
  </sheetData>
  <mergeCells count="60">
    <mergeCell ref="AK38:AO38"/>
    <mergeCell ref="X38:AB38"/>
    <mergeCell ref="AR2:BE2"/>
    <mergeCell ref="L35:P35"/>
    <mergeCell ref="W35:AE35"/>
    <mergeCell ref="AK35:AO35"/>
    <mergeCell ref="L36:P36"/>
    <mergeCell ref="W36:AE36"/>
    <mergeCell ref="AK36:AO36"/>
    <mergeCell ref="L33:P33"/>
    <mergeCell ref="AK33:AO33"/>
    <mergeCell ref="W33:AE33"/>
    <mergeCell ref="W34:AE34"/>
    <mergeCell ref="AK34:AO34"/>
    <mergeCell ref="L34:P34"/>
    <mergeCell ref="AG100:AM100"/>
    <mergeCell ref="AN100:AP100"/>
    <mergeCell ref="AG102:AM102"/>
    <mergeCell ref="AN102:AP102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AG98:AM98"/>
    <mergeCell ref="AN98:AP98"/>
    <mergeCell ref="E98:I98"/>
    <mergeCell ref="K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K89:AP89"/>
    <mergeCell ref="AJ90:AP90"/>
    <mergeCell ref="K87:Y87"/>
    <mergeCell ref="K89:V89"/>
  </mergeCells>
  <hyperlinks>
    <hyperlink ref="A96" location="'SO 01 - Ústredné vykurovanie'!C2" display="/" xr:uid="{00000000-0004-0000-0000-000000000000}"/>
    <hyperlink ref="A97" location="'SO 02 - SO 02 Teplovod ve...'!C2" display="/" xr:uid="{00000000-0004-0000-0000-000001000000}"/>
    <hyperlink ref="A98" location="'SO 02-2 - SO 02 Teplovod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47"/>
  <sheetViews>
    <sheetView showGridLines="0" tabSelected="1" zoomScale="132" zoomScaleNormal="132" workbookViewId="0">
      <selection activeCell="F152" sqref="F152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7"/>
    </row>
    <row r="2" spans="1:46" s="1" customFormat="1" ht="37" customHeight="1">
      <c r="L2" s="224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80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5" customHeight="1">
      <c r="B4" s="17"/>
      <c r="D4" s="18" t="s">
        <v>91</v>
      </c>
      <c r="L4" s="17"/>
      <c r="M4" s="98" t="s">
        <v>8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6" t="str">
        <f>'Rekapitulácia stavby'!K6</f>
        <v>Využitie tepla z geotermálneho vrtu GVL-1</v>
      </c>
      <c r="F7" s="227"/>
      <c r="G7" s="227"/>
      <c r="H7" s="227"/>
      <c r="L7" s="17"/>
    </row>
    <row r="8" spans="1:46" s="1" customFormat="1" ht="12" customHeight="1">
      <c r="B8" s="17"/>
      <c r="D8" s="23" t="s">
        <v>92</v>
      </c>
      <c r="L8" s="17"/>
    </row>
    <row r="9" spans="1:46" s="2" customFormat="1" ht="16.5" customHeight="1">
      <c r="A9" s="28"/>
      <c r="B9" s="29"/>
      <c r="C9" s="28"/>
      <c r="D9" s="28"/>
      <c r="E9" s="226" t="s">
        <v>94</v>
      </c>
      <c r="F9" s="225"/>
      <c r="G9" s="225"/>
      <c r="H9" s="225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93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4"/>
      <c r="F11" s="225"/>
      <c r="G11" s="225"/>
      <c r="H11" s="225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 t="s">
        <v>95</v>
      </c>
      <c r="G14" s="28"/>
      <c r="H14" s="28"/>
      <c r="I14" s="23" t="s">
        <v>16</v>
      </c>
      <c r="J14" s="50" t="str">
        <f>'Rekapitulácia stavby'!AN8</f>
        <v>20.05.2021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1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17</v>
      </c>
      <c r="E16" s="28"/>
      <c r="F16" s="28"/>
      <c r="G16" s="28"/>
      <c r="H16" s="28"/>
      <c r="I16" s="23" t="s">
        <v>18</v>
      </c>
      <c r="J16" s="183">
        <v>31682928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1" t="s">
        <v>96</v>
      </c>
      <c r="F17" s="28"/>
      <c r="G17" s="28"/>
      <c r="H17" s="28"/>
      <c r="I17" s="23" t="s">
        <v>19</v>
      </c>
      <c r="J17" s="182" t="s">
        <v>764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7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18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10" t="str">
        <f>'Rekapitulácia stavby'!E14</f>
        <v xml:space="preserve"> </v>
      </c>
      <c r="F20" s="210"/>
      <c r="G20" s="210"/>
      <c r="H20" s="210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7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21</v>
      </c>
      <c r="E22" s="28"/>
      <c r="F22" s="28"/>
      <c r="G22" s="28"/>
      <c r="H22" s="28"/>
      <c r="I22" s="23" t="s">
        <v>18</v>
      </c>
      <c r="J22" s="179">
        <v>44294476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 t="s">
        <v>97</v>
      </c>
      <c r="F23" s="28"/>
      <c r="G23" s="28"/>
      <c r="H23" s="28"/>
      <c r="I23" s="23" t="s">
        <v>19</v>
      </c>
      <c r="J23" s="179" t="s">
        <v>765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7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23</v>
      </c>
      <c r="E25" s="28"/>
      <c r="F25" s="28"/>
      <c r="G25" s="28"/>
      <c r="H25" s="28"/>
      <c r="I25" s="23" t="s">
        <v>18</v>
      </c>
      <c r="J25" s="179">
        <v>45404950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 t="s">
        <v>98</v>
      </c>
      <c r="F26" s="28"/>
      <c r="G26" s="28"/>
      <c r="H26" s="28"/>
      <c r="I26" s="23" t="s">
        <v>19</v>
      </c>
      <c r="J26" s="179" t="s">
        <v>766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7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24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9"/>
      <c r="B29" s="100"/>
      <c r="C29" s="99"/>
      <c r="D29" s="99"/>
      <c r="E29" s="191" t="s">
        <v>1</v>
      </c>
      <c r="F29" s="191"/>
      <c r="G29" s="191"/>
      <c r="H29" s="191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customHeight="1">
      <c r="A31" s="28"/>
      <c r="B31" s="29"/>
      <c r="C31" s="28"/>
      <c r="D31" s="61"/>
      <c r="E31" s="61"/>
      <c r="F31" s="61"/>
      <c r="G31" s="61"/>
      <c r="H31" s="61"/>
      <c r="I31" s="61"/>
      <c r="J31" s="61"/>
      <c r="K31" s="61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5" customHeight="1">
      <c r="A32" s="28"/>
      <c r="B32" s="29"/>
      <c r="C32" s="28"/>
      <c r="D32" s="21" t="s">
        <v>99</v>
      </c>
      <c r="E32" s="28"/>
      <c r="F32" s="28"/>
      <c r="G32" s="28"/>
      <c r="H32" s="28"/>
      <c r="I32" s="28"/>
      <c r="J32" s="27">
        <f>J98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5" customHeight="1">
      <c r="A33" s="28"/>
      <c r="B33" s="29"/>
      <c r="C33" s="28"/>
      <c r="D33" s="26" t="s">
        <v>100</v>
      </c>
      <c r="E33" s="28"/>
      <c r="F33" s="28"/>
      <c r="G33" s="28"/>
      <c r="H33" s="28"/>
      <c r="I33" s="28"/>
      <c r="J33" s="27">
        <f>J110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25" customHeight="1">
      <c r="A34" s="28"/>
      <c r="B34" s="29"/>
      <c r="C34" s="28"/>
      <c r="D34" s="102" t="s">
        <v>27</v>
      </c>
      <c r="E34" s="28"/>
      <c r="F34" s="28"/>
      <c r="G34" s="28"/>
      <c r="H34" s="28"/>
      <c r="I34" s="28"/>
      <c r="J34" s="66">
        <f>ROUND(J32 + J33,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7" customHeight="1">
      <c r="A35" s="28"/>
      <c r="B35" s="29"/>
      <c r="C35" s="28"/>
      <c r="D35" s="61"/>
      <c r="E35" s="61"/>
      <c r="F35" s="61"/>
      <c r="G35" s="61"/>
      <c r="H35" s="61"/>
      <c r="I35" s="61"/>
      <c r="J35" s="61"/>
      <c r="K35" s="61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8"/>
      <c r="F36" s="32" t="s">
        <v>29</v>
      </c>
      <c r="G36" s="28"/>
      <c r="H36" s="28"/>
      <c r="I36" s="32" t="s">
        <v>28</v>
      </c>
      <c r="J36" s="32" t="s">
        <v>30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customHeight="1">
      <c r="A37" s="28"/>
      <c r="B37" s="29"/>
      <c r="C37" s="28"/>
      <c r="D37" s="103" t="s">
        <v>31</v>
      </c>
      <c r="E37" s="23" t="s">
        <v>32</v>
      </c>
      <c r="F37" s="104">
        <f>ROUND((SUM(BE110:BE111) + SUM(BE133:BE246)),  2)</f>
        <v>0</v>
      </c>
      <c r="G37" s="28"/>
      <c r="H37" s="28"/>
      <c r="I37" s="105">
        <v>0.2</v>
      </c>
      <c r="J37" s="104">
        <f>ROUND(((SUM(BE110:BE111) + SUM(BE133:BE246))*I37),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customHeight="1">
      <c r="A38" s="28"/>
      <c r="B38" s="29"/>
      <c r="C38" s="28"/>
      <c r="D38" s="28"/>
      <c r="E38" s="23" t="s">
        <v>33</v>
      </c>
      <c r="F38" s="104">
        <f>ROUND((SUM(BF110:BF111) + SUM(BF133:BF246)),  2)</f>
        <v>0</v>
      </c>
      <c r="G38" s="28"/>
      <c r="H38" s="28"/>
      <c r="I38" s="105">
        <v>0.2</v>
      </c>
      <c r="J38" s="104">
        <f>ROUND(((SUM(BF110:BF111) + SUM(BF133:BF246))*I38),  2)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34</v>
      </c>
      <c r="F39" s="104">
        <f>ROUND((SUM(BG110:BG111) + SUM(BG133:BG246)),  2)</f>
        <v>0</v>
      </c>
      <c r="G39" s="28"/>
      <c r="H39" s="28"/>
      <c r="I39" s="105">
        <v>0.2</v>
      </c>
      <c r="J39" s="104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5" hidden="1" customHeight="1">
      <c r="A40" s="28"/>
      <c r="B40" s="29"/>
      <c r="C40" s="28"/>
      <c r="D40" s="28"/>
      <c r="E40" s="23" t="s">
        <v>35</v>
      </c>
      <c r="F40" s="104">
        <f>ROUND((SUM(BH110:BH111) + SUM(BH133:BH246)),  2)</f>
        <v>0</v>
      </c>
      <c r="G40" s="28"/>
      <c r="H40" s="28"/>
      <c r="I40" s="105">
        <v>0.2</v>
      </c>
      <c r="J40" s="104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5" hidden="1" customHeight="1">
      <c r="A41" s="28"/>
      <c r="B41" s="29"/>
      <c r="C41" s="28"/>
      <c r="D41" s="28"/>
      <c r="E41" s="23" t="s">
        <v>36</v>
      </c>
      <c r="F41" s="104">
        <f>ROUND((SUM(BI110:BI111) + SUM(BI133:BI246)),  2)</f>
        <v>0</v>
      </c>
      <c r="G41" s="28"/>
      <c r="H41" s="28"/>
      <c r="I41" s="105">
        <v>0</v>
      </c>
      <c r="J41" s="104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7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25" customHeight="1">
      <c r="A43" s="28"/>
      <c r="B43" s="29"/>
      <c r="C43" s="95"/>
      <c r="D43" s="106" t="s">
        <v>37</v>
      </c>
      <c r="E43" s="55"/>
      <c r="F43" s="55"/>
      <c r="G43" s="107" t="s">
        <v>38</v>
      </c>
      <c r="H43" s="108" t="s">
        <v>39</v>
      </c>
      <c r="I43" s="55"/>
      <c r="J43" s="109">
        <f>SUM(J34:J41)</f>
        <v>0</v>
      </c>
      <c r="K43" s="110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40</v>
      </c>
      <c r="E50" s="40"/>
      <c r="F50" s="40"/>
      <c r="G50" s="39" t="s">
        <v>41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8"/>
      <c r="B61" s="29"/>
      <c r="C61" s="28"/>
      <c r="D61" s="41" t="s">
        <v>42</v>
      </c>
      <c r="E61" s="31"/>
      <c r="F61" s="111" t="s">
        <v>43</v>
      </c>
      <c r="G61" s="41" t="s">
        <v>42</v>
      </c>
      <c r="H61" s="31"/>
      <c r="I61" s="31"/>
      <c r="J61" s="112" t="s">
        <v>43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44</v>
      </c>
      <c r="E65" s="42"/>
      <c r="F65" s="42"/>
      <c r="G65" s="39" t="s">
        <v>45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8"/>
      <c r="B76" s="29"/>
      <c r="C76" s="28"/>
      <c r="D76" s="41" t="s">
        <v>42</v>
      </c>
      <c r="E76" s="31"/>
      <c r="F76" s="111" t="s">
        <v>43</v>
      </c>
      <c r="G76" s="41" t="s">
        <v>42</v>
      </c>
      <c r="H76" s="31"/>
      <c r="I76" s="31"/>
      <c r="J76" s="112" t="s">
        <v>43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5" customHeight="1">
      <c r="A82" s="28"/>
      <c r="B82" s="29"/>
      <c r="C82" s="18" t="s">
        <v>101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6" t="str">
        <f>E7</f>
        <v>Využitie tepla z geotermálneho vrtu GVL-1</v>
      </c>
      <c r="F85" s="227"/>
      <c r="G85" s="227"/>
      <c r="H85" s="22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92</v>
      </c>
      <c r="L86" s="17"/>
    </row>
    <row r="87" spans="1:31" s="2" customFormat="1" ht="16.5" customHeight="1">
      <c r="A87" s="28"/>
      <c r="B87" s="29"/>
      <c r="C87" s="28"/>
      <c r="D87" s="28"/>
      <c r="E87" s="226" t="s">
        <v>94</v>
      </c>
      <c r="F87" s="225"/>
      <c r="G87" s="225"/>
      <c r="H87" s="225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93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4"/>
      <c r="F89" s="225"/>
      <c r="G89" s="225"/>
      <c r="H89" s="225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 t="str">
        <f>F14</f>
        <v>Veľká Lomnica</v>
      </c>
      <c r="G91" s="28"/>
      <c r="H91" s="28"/>
      <c r="I91" s="23" t="s">
        <v>16</v>
      </c>
      <c r="J91" s="50" t="str">
        <f>IF(J14="","",J14)</f>
        <v>20.05.2021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7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5" customHeight="1">
      <c r="A93" s="28"/>
      <c r="B93" s="29"/>
      <c r="C93" s="23" t="s">
        <v>17</v>
      </c>
      <c r="D93" s="28"/>
      <c r="E93" s="28"/>
      <c r="F93" s="21" t="str">
        <f>E17</f>
        <v>Lomnická teplárenská,s.r.o.</v>
      </c>
      <c r="G93" s="28"/>
      <c r="H93" s="28"/>
      <c r="I93" s="23" t="s">
        <v>21</v>
      </c>
      <c r="J93" s="24" t="str">
        <f>E23</f>
        <v>KLIMA-TEPLO designing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5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23</v>
      </c>
      <c r="J94" s="24" t="str">
        <f>E26</f>
        <v>Rosoft,s.r.o.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2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3" t="s">
        <v>102</v>
      </c>
      <c r="D96" s="95"/>
      <c r="E96" s="95"/>
      <c r="F96" s="95"/>
      <c r="G96" s="95"/>
      <c r="H96" s="95"/>
      <c r="I96" s="95"/>
      <c r="J96" s="114" t="s">
        <v>103</v>
      </c>
      <c r="K96" s="95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2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3" customHeight="1">
      <c r="A98" s="28"/>
      <c r="B98" s="29"/>
      <c r="C98" s="115" t="s">
        <v>104</v>
      </c>
      <c r="D98" s="28"/>
      <c r="E98" s="28"/>
      <c r="F98" s="28"/>
      <c r="G98" s="28"/>
      <c r="H98" s="28"/>
      <c r="I98" s="28"/>
      <c r="J98" s="66">
        <f>J133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105</v>
      </c>
    </row>
    <row r="99" spans="1:47" s="9" customFormat="1" ht="25" customHeight="1">
      <c r="B99" s="116"/>
      <c r="D99" s="117" t="s">
        <v>106</v>
      </c>
      <c r="E99" s="118"/>
      <c r="F99" s="118"/>
      <c r="G99" s="118"/>
      <c r="H99" s="118"/>
      <c r="I99" s="118"/>
      <c r="J99" s="119">
        <f>J134</f>
        <v>0</v>
      </c>
      <c r="L99" s="116"/>
    </row>
    <row r="100" spans="1:47" s="9" customFormat="1" ht="25" customHeight="1">
      <c r="B100" s="116"/>
      <c r="D100" s="117" t="s">
        <v>107</v>
      </c>
      <c r="E100" s="118"/>
      <c r="F100" s="118"/>
      <c r="G100" s="118"/>
      <c r="H100" s="118"/>
      <c r="I100" s="118"/>
      <c r="J100" s="119">
        <f>J135</f>
        <v>0</v>
      </c>
      <c r="L100" s="116"/>
    </row>
    <row r="101" spans="1:47" s="9" customFormat="1" ht="25" customHeight="1">
      <c r="B101" s="116"/>
      <c r="D101" s="117" t="s">
        <v>108</v>
      </c>
      <c r="E101" s="118"/>
      <c r="F101" s="118"/>
      <c r="G101" s="118"/>
      <c r="H101" s="118"/>
      <c r="I101" s="118"/>
      <c r="J101" s="119">
        <f>J151</f>
        <v>0</v>
      </c>
      <c r="L101" s="116"/>
    </row>
    <row r="102" spans="1:47" s="9" customFormat="1" ht="25" customHeight="1">
      <c r="B102" s="116"/>
      <c r="D102" s="117" t="s">
        <v>109</v>
      </c>
      <c r="E102" s="118"/>
      <c r="F102" s="118"/>
      <c r="G102" s="118"/>
      <c r="H102" s="118"/>
      <c r="I102" s="118"/>
      <c r="J102" s="119">
        <f>J170</f>
        <v>0</v>
      </c>
      <c r="L102" s="116"/>
    </row>
    <row r="103" spans="1:47" s="9" customFormat="1" ht="25" customHeight="1">
      <c r="B103" s="116"/>
      <c r="D103" s="117" t="s">
        <v>110</v>
      </c>
      <c r="E103" s="118"/>
      <c r="F103" s="118"/>
      <c r="G103" s="118"/>
      <c r="H103" s="118"/>
      <c r="I103" s="118"/>
      <c r="J103" s="119">
        <f>J201</f>
        <v>0</v>
      </c>
      <c r="L103" s="116"/>
    </row>
    <row r="104" spans="1:47" s="9" customFormat="1" ht="25" customHeight="1">
      <c r="B104" s="116"/>
      <c r="D104" s="117" t="s">
        <v>111</v>
      </c>
      <c r="E104" s="118"/>
      <c r="F104" s="118"/>
      <c r="G104" s="118"/>
      <c r="H104" s="118"/>
      <c r="I104" s="118"/>
      <c r="J104" s="119">
        <f>J232</f>
        <v>0</v>
      </c>
      <c r="L104" s="116"/>
    </row>
    <row r="105" spans="1:47" s="9" customFormat="1" ht="25" customHeight="1">
      <c r="B105" s="116"/>
      <c r="D105" s="117" t="s">
        <v>112</v>
      </c>
      <c r="E105" s="118"/>
      <c r="F105" s="118"/>
      <c r="G105" s="118"/>
      <c r="H105" s="118"/>
      <c r="I105" s="118"/>
      <c r="J105" s="119">
        <f>J238</f>
        <v>0</v>
      </c>
      <c r="L105" s="116"/>
    </row>
    <row r="106" spans="1:47" s="9" customFormat="1" ht="25" customHeight="1">
      <c r="B106" s="116"/>
      <c r="D106" s="117" t="s">
        <v>113</v>
      </c>
      <c r="E106" s="118"/>
      <c r="F106" s="118"/>
      <c r="G106" s="118"/>
      <c r="H106" s="118"/>
      <c r="I106" s="118"/>
      <c r="J106" s="119">
        <f>J241</f>
        <v>0</v>
      </c>
      <c r="L106" s="116"/>
    </row>
    <row r="107" spans="1:47" s="9" customFormat="1" ht="25" customHeight="1">
      <c r="B107" s="116"/>
      <c r="D107" s="117" t="s">
        <v>114</v>
      </c>
      <c r="E107" s="118"/>
      <c r="F107" s="118"/>
      <c r="G107" s="118"/>
      <c r="H107" s="118"/>
      <c r="I107" s="118"/>
      <c r="J107" s="119">
        <f>J244</f>
        <v>0</v>
      </c>
      <c r="L107" s="116"/>
    </row>
    <row r="108" spans="1:47" s="2" customFormat="1" ht="21.7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7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29.25" customHeight="1">
      <c r="A110" s="28"/>
      <c r="B110" s="29"/>
      <c r="C110" s="115" t="s">
        <v>115</v>
      </c>
      <c r="D110" s="28"/>
      <c r="E110" s="28"/>
      <c r="F110" s="28"/>
      <c r="G110" s="28"/>
      <c r="H110" s="28"/>
      <c r="I110" s="28"/>
      <c r="J110" s="120">
        <v>0</v>
      </c>
      <c r="K110" s="28"/>
      <c r="L110" s="38"/>
      <c r="N110" s="121" t="s">
        <v>31</v>
      </c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8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29.25" customHeight="1">
      <c r="A112" s="28"/>
      <c r="B112" s="29"/>
      <c r="C112" s="94" t="s">
        <v>90</v>
      </c>
      <c r="D112" s="95"/>
      <c r="E112" s="95"/>
      <c r="F112" s="95"/>
      <c r="G112" s="95"/>
      <c r="H112" s="95"/>
      <c r="I112" s="95"/>
      <c r="J112" s="96">
        <f>ROUND(J98+J110,2)</f>
        <v>0</v>
      </c>
      <c r="K112" s="95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31" s="2" customFormat="1" ht="7" customHeight="1">
      <c r="A113" s="28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7" spans="1:31" s="2" customFormat="1" ht="7" customHeight="1">
      <c r="A117" s="28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5" customHeight="1">
      <c r="A118" s="28"/>
      <c r="B118" s="29"/>
      <c r="C118" s="18" t="s">
        <v>116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7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29"/>
      <c r="C120" s="23" t="s">
        <v>11</v>
      </c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6.5" customHeight="1">
      <c r="A121" s="28"/>
      <c r="B121" s="29"/>
      <c r="C121" s="28"/>
      <c r="D121" s="28"/>
      <c r="E121" s="226" t="str">
        <f>E7</f>
        <v>Využitie tepla z geotermálneho vrtu GVL-1</v>
      </c>
      <c r="F121" s="227"/>
      <c r="G121" s="227"/>
      <c r="H121" s="227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1" customFormat="1" ht="12" customHeight="1">
      <c r="B122" s="17"/>
      <c r="C122" s="23" t="s">
        <v>92</v>
      </c>
      <c r="L122" s="17"/>
    </row>
    <row r="123" spans="1:31" s="2" customFormat="1" ht="16.5" customHeight="1">
      <c r="A123" s="28"/>
      <c r="B123" s="29"/>
      <c r="C123" s="28"/>
      <c r="D123" s="28"/>
      <c r="E123" s="226" t="s">
        <v>94</v>
      </c>
      <c r="F123" s="225"/>
      <c r="G123" s="225"/>
      <c r="H123" s="225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3" t="s">
        <v>93</v>
      </c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6.5" customHeight="1">
      <c r="A125" s="28"/>
      <c r="B125" s="29"/>
      <c r="C125" s="28"/>
      <c r="D125" s="28"/>
      <c r="E125" s="184"/>
      <c r="F125" s="225"/>
      <c r="G125" s="225"/>
      <c r="H125" s="225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7" customHeight="1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2" customHeight="1">
      <c r="A127" s="28"/>
      <c r="B127" s="29"/>
      <c r="C127" s="23" t="s">
        <v>14</v>
      </c>
      <c r="D127" s="28"/>
      <c r="E127" s="28"/>
      <c r="F127" s="21" t="str">
        <f>F14</f>
        <v>Veľká Lomnica</v>
      </c>
      <c r="G127" s="28"/>
      <c r="H127" s="28"/>
      <c r="I127" s="23" t="s">
        <v>16</v>
      </c>
      <c r="J127" s="50" t="str">
        <f>IF(J14="","",J14)</f>
        <v>20.05.2021</v>
      </c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7" customHeight="1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25.75" customHeight="1">
      <c r="A129" s="28"/>
      <c r="B129" s="29"/>
      <c r="C129" s="23" t="s">
        <v>17</v>
      </c>
      <c r="D129" s="28"/>
      <c r="E129" s="28"/>
      <c r="F129" s="21" t="str">
        <f>E17</f>
        <v>Lomnická teplárenská,s.r.o.</v>
      </c>
      <c r="G129" s="28"/>
      <c r="H129" s="28"/>
      <c r="I129" s="23" t="s">
        <v>21</v>
      </c>
      <c r="J129" s="24" t="str">
        <f>E23</f>
        <v>KLIMA-TEPLO designing</v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5.25" customHeight="1">
      <c r="A130" s="28"/>
      <c r="B130" s="29"/>
      <c r="C130" s="23" t="s">
        <v>20</v>
      </c>
      <c r="D130" s="28"/>
      <c r="E130" s="28"/>
      <c r="F130" s="21" t="str">
        <f>IF(E20="","",E20)</f>
        <v xml:space="preserve"> </v>
      </c>
      <c r="G130" s="28"/>
      <c r="H130" s="28"/>
      <c r="I130" s="23" t="s">
        <v>23</v>
      </c>
      <c r="J130" s="24" t="str">
        <f>E26</f>
        <v>Rosoft,s.r.o.</v>
      </c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0.25" customHeight="1">
      <c r="A131" s="28"/>
      <c r="B131" s="29"/>
      <c r="C131" s="28"/>
      <c r="D131" s="28"/>
      <c r="E131" s="28"/>
      <c r="F131" s="28"/>
      <c r="G131" s="28"/>
      <c r="H131" s="28"/>
      <c r="I131" s="28"/>
      <c r="J131" s="28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10" customFormat="1" ht="29.25" customHeight="1">
      <c r="A132" s="122"/>
      <c r="B132" s="123"/>
      <c r="C132" s="124" t="s">
        <v>117</v>
      </c>
      <c r="D132" s="125" t="s">
        <v>52</v>
      </c>
      <c r="E132" s="125" t="s">
        <v>48</v>
      </c>
      <c r="F132" s="125" t="s">
        <v>49</v>
      </c>
      <c r="G132" s="125" t="s">
        <v>118</v>
      </c>
      <c r="H132" s="125" t="s">
        <v>119</v>
      </c>
      <c r="I132" s="125" t="s">
        <v>120</v>
      </c>
      <c r="J132" s="126" t="s">
        <v>103</v>
      </c>
      <c r="K132" s="127" t="s">
        <v>121</v>
      </c>
      <c r="L132" s="128"/>
      <c r="M132" s="57" t="s">
        <v>1</v>
      </c>
      <c r="N132" s="58" t="s">
        <v>31</v>
      </c>
      <c r="O132" s="58" t="s">
        <v>122</v>
      </c>
      <c r="P132" s="58" t="s">
        <v>123</v>
      </c>
      <c r="Q132" s="58" t="s">
        <v>124</v>
      </c>
      <c r="R132" s="58" t="s">
        <v>125</v>
      </c>
      <c r="S132" s="58" t="s">
        <v>126</v>
      </c>
      <c r="T132" s="59" t="s">
        <v>127</v>
      </c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</row>
    <row r="133" spans="1:65" s="2" customFormat="1" ht="23" customHeight="1">
      <c r="A133" s="28"/>
      <c r="B133" s="29"/>
      <c r="C133" s="64" t="s">
        <v>99</v>
      </c>
      <c r="D133" s="28"/>
      <c r="E133" s="28"/>
      <c r="F133" s="28"/>
      <c r="G133" s="28"/>
      <c r="H133" s="28"/>
      <c r="I133" s="28"/>
      <c r="J133" s="129">
        <f>BK133</f>
        <v>0</v>
      </c>
      <c r="K133" s="28"/>
      <c r="L133" s="29"/>
      <c r="M133" s="60"/>
      <c r="N133" s="51"/>
      <c r="O133" s="61"/>
      <c r="P133" s="130">
        <f>P134+P135+P151+P170+P201+P232+P238+P241+P244</f>
        <v>0</v>
      </c>
      <c r="Q133" s="61"/>
      <c r="R133" s="130">
        <f>R134+R135+R151+R170+R201+R232+R238+R241+R244</f>
        <v>0</v>
      </c>
      <c r="S133" s="61"/>
      <c r="T133" s="131">
        <f>T134+T135+T151+T170+T201+T232+T238+T241+T244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66</v>
      </c>
      <c r="AU133" s="14" t="s">
        <v>105</v>
      </c>
      <c r="BK133" s="132">
        <f>BK134+BK135+BK151+BK170+BK201+BK232+BK238+BK241+BK244</f>
        <v>0</v>
      </c>
    </row>
    <row r="134" spans="1:65" s="11" customFormat="1" ht="26" customHeight="1">
      <c r="B134" s="133"/>
      <c r="D134" s="134" t="s">
        <v>66</v>
      </c>
      <c r="E134" s="135" t="s">
        <v>128</v>
      </c>
      <c r="F134" s="135" t="s">
        <v>1</v>
      </c>
      <c r="J134" s="136">
        <f>BK134</f>
        <v>0</v>
      </c>
      <c r="L134" s="133"/>
      <c r="M134" s="137"/>
      <c r="N134" s="138"/>
      <c r="O134" s="138"/>
      <c r="P134" s="139">
        <v>0</v>
      </c>
      <c r="Q134" s="138"/>
      <c r="R134" s="139">
        <v>0</v>
      </c>
      <c r="S134" s="138"/>
      <c r="T134" s="140">
        <v>0</v>
      </c>
      <c r="AR134" s="134" t="s">
        <v>73</v>
      </c>
      <c r="AT134" s="141" t="s">
        <v>66</v>
      </c>
      <c r="AU134" s="141" t="s">
        <v>67</v>
      </c>
      <c r="AY134" s="134" t="s">
        <v>129</v>
      </c>
      <c r="BK134" s="142">
        <v>0</v>
      </c>
    </row>
    <row r="135" spans="1:65" s="11" customFormat="1" ht="26" customHeight="1">
      <c r="B135" s="133"/>
      <c r="D135" s="134" t="s">
        <v>66</v>
      </c>
      <c r="E135" s="135" t="s">
        <v>130</v>
      </c>
      <c r="F135" s="135" t="s">
        <v>131</v>
      </c>
      <c r="J135" s="136">
        <f>BK135</f>
        <v>0</v>
      </c>
      <c r="L135" s="133"/>
      <c r="M135" s="137"/>
      <c r="N135" s="138"/>
      <c r="O135" s="138"/>
      <c r="P135" s="139">
        <f>SUM(P136:P150)</f>
        <v>0</v>
      </c>
      <c r="Q135" s="138"/>
      <c r="R135" s="139">
        <f>SUM(R136:R150)</f>
        <v>0</v>
      </c>
      <c r="S135" s="138"/>
      <c r="T135" s="140">
        <f>SUM(T136:T150)</f>
        <v>0</v>
      </c>
      <c r="AR135" s="134" t="s">
        <v>73</v>
      </c>
      <c r="AT135" s="141" t="s">
        <v>66</v>
      </c>
      <c r="AU135" s="141" t="s">
        <v>67</v>
      </c>
      <c r="AY135" s="134" t="s">
        <v>129</v>
      </c>
      <c r="BK135" s="142">
        <f>SUM(BK136:BK150)</f>
        <v>0</v>
      </c>
    </row>
    <row r="136" spans="1:65" s="2" customFormat="1" ht="16.5" customHeight="1">
      <c r="A136" s="28"/>
      <c r="B136" s="143"/>
      <c r="C136" s="144" t="s">
        <v>73</v>
      </c>
      <c r="D136" s="144" t="s">
        <v>132</v>
      </c>
      <c r="E136" s="145" t="s">
        <v>133</v>
      </c>
      <c r="F136" s="146" t="s">
        <v>134</v>
      </c>
      <c r="G136" s="147" t="s">
        <v>135</v>
      </c>
      <c r="H136" s="148">
        <v>1</v>
      </c>
      <c r="I136" s="149"/>
      <c r="J136" s="149"/>
      <c r="K136" s="150"/>
      <c r="L136" s="29"/>
      <c r="M136" s="151" t="s">
        <v>1</v>
      </c>
      <c r="N136" s="152" t="s">
        <v>33</v>
      </c>
      <c r="O136" s="153">
        <v>0</v>
      </c>
      <c r="P136" s="153">
        <f t="shared" ref="P136:P150" si="0">O136*H136</f>
        <v>0</v>
      </c>
      <c r="Q136" s="153">
        <v>0</v>
      </c>
      <c r="R136" s="153">
        <f t="shared" ref="R136:R150" si="1">Q136*H136</f>
        <v>0</v>
      </c>
      <c r="S136" s="153">
        <v>0</v>
      </c>
      <c r="T136" s="154">
        <f t="shared" ref="T136:T150" si="2"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136</v>
      </c>
      <c r="AT136" s="155" t="s">
        <v>132</v>
      </c>
      <c r="AU136" s="155" t="s">
        <v>73</v>
      </c>
      <c r="AY136" s="14" t="s">
        <v>129</v>
      </c>
      <c r="BE136" s="156">
        <f t="shared" ref="BE136:BE150" si="3">IF(N136="základná",J136,0)</f>
        <v>0</v>
      </c>
      <c r="BF136" s="156">
        <f t="shared" ref="BF136:BF150" si="4">IF(N136="znížená",J136,0)</f>
        <v>0</v>
      </c>
      <c r="BG136" s="156">
        <f t="shared" ref="BG136:BG150" si="5">IF(N136="zákl. prenesená",J136,0)</f>
        <v>0</v>
      </c>
      <c r="BH136" s="156">
        <f t="shared" ref="BH136:BH150" si="6">IF(N136="zníž. prenesená",J136,0)</f>
        <v>0</v>
      </c>
      <c r="BI136" s="156">
        <f t="shared" ref="BI136:BI150" si="7">IF(N136="nulová",J136,0)</f>
        <v>0</v>
      </c>
      <c r="BJ136" s="14" t="s">
        <v>79</v>
      </c>
      <c r="BK136" s="156">
        <f t="shared" ref="BK136:BK150" si="8">ROUND(I136*H136,2)</f>
        <v>0</v>
      </c>
      <c r="BL136" s="14" t="s">
        <v>136</v>
      </c>
      <c r="BM136" s="155" t="s">
        <v>79</v>
      </c>
    </row>
    <row r="137" spans="1:65" s="2" customFormat="1" ht="16.5" customHeight="1">
      <c r="A137" s="28"/>
      <c r="B137" s="143"/>
      <c r="C137" s="144" t="s">
        <v>79</v>
      </c>
      <c r="D137" s="144" t="s">
        <v>132</v>
      </c>
      <c r="E137" s="145" t="s">
        <v>137</v>
      </c>
      <c r="F137" s="146" t="s">
        <v>138</v>
      </c>
      <c r="G137" s="147" t="s">
        <v>135</v>
      </c>
      <c r="H137" s="148">
        <v>1</v>
      </c>
      <c r="I137" s="149"/>
      <c r="J137" s="149"/>
      <c r="K137" s="150"/>
      <c r="L137" s="29"/>
      <c r="M137" s="151" t="s">
        <v>1</v>
      </c>
      <c r="N137" s="152" t="s">
        <v>33</v>
      </c>
      <c r="O137" s="153">
        <v>0</v>
      </c>
      <c r="P137" s="153">
        <f t="shared" si="0"/>
        <v>0</v>
      </c>
      <c r="Q137" s="153">
        <v>0</v>
      </c>
      <c r="R137" s="153">
        <f t="shared" si="1"/>
        <v>0</v>
      </c>
      <c r="S137" s="153">
        <v>0</v>
      </c>
      <c r="T137" s="154">
        <f t="shared" si="2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5" t="s">
        <v>136</v>
      </c>
      <c r="AT137" s="155" t="s">
        <v>132</v>
      </c>
      <c r="AU137" s="155" t="s">
        <v>73</v>
      </c>
      <c r="AY137" s="14" t="s">
        <v>129</v>
      </c>
      <c r="BE137" s="156">
        <f t="shared" si="3"/>
        <v>0</v>
      </c>
      <c r="BF137" s="156">
        <f t="shared" si="4"/>
        <v>0</v>
      </c>
      <c r="BG137" s="156">
        <f t="shared" si="5"/>
        <v>0</v>
      </c>
      <c r="BH137" s="156">
        <f t="shared" si="6"/>
        <v>0</v>
      </c>
      <c r="BI137" s="156">
        <f t="shared" si="7"/>
        <v>0</v>
      </c>
      <c r="BJ137" s="14" t="s">
        <v>79</v>
      </c>
      <c r="BK137" s="156">
        <f t="shared" si="8"/>
        <v>0</v>
      </c>
      <c r="BL137" s="14" t="s">
        <v>136</v>
      </c>
      <c r="BM137" s="155" t="s">
        <v>136</v>
      </c>
    </row>
    <row r="138" spans="1:65" s="2" customFormat="1" ht="24" customHeight="1">
      <c r="A138" s="28"/>
      <c r="B138" s="143"/>
      <c r="C138" s="144" t="s">
        <v>139</v>
      </c>
      <c r="D138" s="144" t="s">
        <v>132</v>
      </c>
      <c r="E138" s="145" t="s">
        <v>140</v>
      </c>
      <c r="F138" s="146" t="s">
        <v>141</v>
      </c>
      <c r="G138" s="147" t="s">
        <v>135</v>
      </c>
      <c r="H138" s="148">
        <v>1</v>
      </c>
      <c r="I138" s="149"/>
      <c r="J138" s="149"/>
      <c r="K138" s="150"/>
      <c r="L138" s="29"/>
      <c r="M138" s="151" t="s">
        <v>1</v>
      </c>
      <c r="N138" s="152" t="s">
        <v>33</v>
      </c>
      <c r="O138" s="153">
        <v>0</v>
      </c>
      <c r="P138" s="153">
        <f t="shared" si="0"/>
        <v>0</v>
      </c>
      <c r="Q138" s="153">
        <v>0</v>
      </c>
      <c r="R138" s="153">
        <f t="shared" si="1"/>
        <v>0</v>
      </c>
      <c r="S138" s="153">
        <v>0</v>
      </c>
      <c r="T138" s="154">
        <f t="shared" si="2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5" t="s">
        <v>136</v>
      </c>
      <c r="AT138" s="155" t="s">
        <v>132</v>
      </c>
      <c r="AU138" s="155" t="s">
        <v>73</v>
      </c>
      <c r="AY138" s="14" t="s">
        <v>129</v>
      </c>
      <c r="BE138" s="156">
        <f t="shared" si="3"/>
        <v>0</v>
      </c>
      <c r="BF138" s="156">
        <f t="shared" si="4"/>
        <v>0</v>
      </c>
      <c r="BG138" s="156">
        <f t="shared" si="5"/>
        <v>0</v>
      </c>
      <c r="BH138" s="156">
        <f t="shared" si="6"/>
        <v>0</v>
      </c>
      <c r="BI138" s="156">
        <f t="shared" si="7"/>
        <v>0</v>
      </c>
      <c r="BJ138" s="14" t="s">
        <v>79</v>
      </c>
      <c r="BK138" s="156">
        <f t="shared" si="8"/>
        <v>0</v>
      </c>
      <c r="BL138" s="14" t="s">
        <v>136</v>
      </c>
      <c r="BM138" s="155" t="s">
        <v>142</v>
      </c>
    </row>
    <row r="139" spans="1:65" s="2" customFormat="1" ht="24" customHeight="1">
      <c r="A139" s="28"/>
      <c r="B139" s="143"/>
      <c r="C139" s="144" t="s">
        <v>136</v>
      </c>
      <c r="D139" s="144" t="s">
        <v>132</v>
      </c>
      <c r="E139" s="145" t="s">
        <v>143</v>
      </c>
      <c r="F139" s="146" t="s">
        <v>144</v>
      </c>
      <c r="G139" s="147" t="s">
        <v>135</v>
      </c>
      <c r="H139" s="148">
        <v>1</v>
      </c>
      <c r="I139" s="149"/>
      <c r="J139" s="149"/>
      <c r="K139" s="150"/>
      <c r="L139" s="29"/>
      <c r="M139" s="151" t="s">
        <v>1</v>
      </c>
      <c r="N139" s="152" t="s">
        <v>33</v>
      </c>
      <c r="O139" s="153">
        <v>0</v>
      </c>
      <c r="P139" s="153">
        <f t="shared" si="0"/>
        <v>0</v>
      </c>
      <c r="Q139" s="153">
        <v>0</v>
      </c>
      <c r="R139" s="153">
        <f t="shared" si="1"/>
        <v>0</v>
      </c>
      <c r="S139" s="153">
        <v>0</v>
      </c>
      <c r="T139" s="154">
        <f t="shared" si="2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5" t="s">
        <v>136</v>
      </c>
      <c r="AT139" s="155" t="s">
        <v>132</v>
      </c>
      <c r="AU139" s="155" t="s">
        <v>73</v>
      </c>
      <c r="AY139" s="14" t="s">
        <v>129</v>
      </c>
      <c r="BE139" s="156">
        <f t="shared" si="3"/>
        <v>0</v>
      </c>
      <c r="BF139" s="156">
        <f t="shared" si="4"/>
        <v>0</v>
      </c>
      <c r="BG139" s="156">
        <f t="shared" si="5"/>
        <v>0</v>
      </c>
      <c r="BH139" s="156">
        <f t="shared" si="6"/>
        <v>0</v>
      </c>
      <c r="BI139" s="156">
        <f t="shared" si="7"/>
        <v>0</v>
      </c>
      <c r="BJ139" s="14" t="s">
        <v>79</v>
      </c>
      <c r="BK139" s="156">
        <f t="shared" si="8"/>
        <v>0</v>
      </c>
      <c r="BL139" s="14" t="s">
        <v>136</v>
      </c>
      <c r="BM139" s="155" t="s">
        <v>145</v>
      </c>
    </row>
    <row r="140" spans="1:65" s="2" customFormat="1" ht="16.5" customHeight="1">
      <c r="A140" s="28"/>
      <c r="B140" s="143"/>
      <c r="C140" s="144" t="s">
        <v>146</v>
      </c>
      <c r="D140" s="144" t="s">
        <v>132</v>
      </c>
      <c r="E140" s="145" t="s">
        <v>147</v>
      </c>
      <c r="F140" s="146" t="s">
        <v>148</v>
      </c>
      <c r="G140" s="147" t="s">
        <v>135</v>
      </c>
      <c r="H140" s="148">
        <v>2</v>
      </c>
      <c r="I140" s="149"/>
      <c r="J140" s="149"/>
      <c r="K140" s="150"/>
      <c r="L140" s="29"/>
      <c r="M140" s="151" t="s">
        <v>1</v>
      </c>
      <c r="N140" s="152" t="s">
        <v>33</v>
      </c>
      <c r="O140" s="153">
        <v>0</v>
      </c>
      <c r="P140" s="153">
        <f t="shared" si="0"/>
        <v>0</v>
      </c>
      <c r="Q140" s="153">
        <v>0</v>
      </c>
      <c r="R140" s="153">
        <f t="shared" si="1"/>
        <v>0</v>
      </c>
      <c r="S140" s="153">
        <v>0</v>
      </c>
      <c r="T140" s="154">
        <f t="shared" si="2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5" t="s">
        <v>136</v>
      </c>
      <c r="AT140" s="155" t="s">
        <v>132</v>
      </c>
      <c r="AU140" s="155" t="s">
        <v>73</v>
      </c>
      <c r="AY140" s="14" t="s">
        <v>129</v>
      </c>
      <c r="BE140" s="156">
        <f t="shared" si="3"/>
        <v>0</v>
      </c>
      <c r="BF140" s="156">
        <f t="shared" si="4"/>
        <v>0</v>
      </c>
      <c r="BG140" s="156">
        <f t="shared" si="5"/>
        <v>0</v>
      </c>
      <c r="BH140" s="156">
        <f t="shared" si="6"/>
        <v>0</v>
      </c>
      <c r="BI140" s="156">
        <f t="shared" si="7"/>
        <v>0</v>
      </c>
      <c r="BJ140" s="14" t="s">
        <v>79</v>
      </c>
      <c r="BK140" s="156">
        <f t="shared" si="8"/>
        <v>0</v>
      </c>
      <c r="BL140" s="14" t="s">
        <v>136</v>
      </c>
      <c r="BM140" s="155" t="s">
        <v>149</v>
      </c>
    </row>
    <row r="141" spans="1:65" s="2" customFormat="1" ht="27" customHeight="1">
      <c r="A141" s="28"/>
      <c r="B141" s="143"/>
      <c r="C141" s="144" t="s">
        <v>142</v>
      </c>
      <c r="D141" s="144" t="s">
        <v>132</v>
      </c>
      <c r="E141" s="145" t="s">
        <v>150</v>
      </c>
      <c r="F141" s="146" t="s">
        <v>151</v>
      </c>
      <c r="G141" s="147" t="s">
        <v>152</v>
      </c>
      <c r="H141" s="148">
        <v>1.8759999999999999</v>
      </c>
      <c r="I141" s="149"/>
      <c r="J141" s="149"/>
      <c r="K141" s="150"/>
      <c r="L141" s="29"/>
      <c r="M141" s="151" t="s">
        <v>1</v>
      </c>
      <c r="N141" s="152" t="s">
        <v>33</v>
      </c>
      <c r="O141" s="153">
        <v>0</v>
      </c>
      <c r="P141" s="153">
        <f t="shared" si="0"/>
        <v>0</v>
      </c>
      <c r="Q141" s="153">
        <v>0</v>
      </c>
      <c r="R141" s="153">
        <f t="shared" si="1"/>
        <v>0</v>
      </c>
      <c r="S141" s="153">
        <v>0</v>
      </c>
      <c r="T141" s="154">
        <f t="shared" si="2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136</v>
      </c>
      <c r="AT141" s="155" t="s">
        <v>132</v>
      </c>
      <c r="AU141" s="155" t="s">
        <v>73</v>
      </c>
      <c r="AY141" s="14" t="s">
        <v>129</v>
      </c>
      <c r="BE141" s="156">
        <f t="shared" si="3"/>
        <v>0</v>
      </c>
      <c r="BF141" s="156">
        <f t="shared" si="4"/>
        <v>0</v>
      </c>
      <c r="BG141" s="156">
        <f t="shared" si="5"/>
        <v>0</v>
      </c>
      <c r="BH141" s="156">
        <f t="shared" si="6"/>
        <v>0</v>
      </c>
      <c r="BI141" s="156">
        <f t="shared" si="7"/>
        <v>0</v>
      </c>
      <c r="BJ141" s="14" t="s">
        <v>79</v>
      </c>
      <c r="BK141" s="156">
        <f t="shared" si="8"/>
        <v>0</v>
      </c>
      <c r="BL141" s="14" t="s">
        <v>136</v>
      </c>
      <c r="BM141" s="155" t="s">
        <v>153</v>
      </c>
    </row>
    <row r="142" spans="1:65" s="2" customFormat="1" ht="24" customHeight="1">
      <c r="A142" s="28"/>
      <c r="B142" s="143"/>
      <c r="C142" s="144" t="s">
        <v>154</v>
      </c>
      <c r="D142" s="144" t="s">
        <v>132</v>
      </c>
      <c r="E142" s="145" t="s">
        <v>155</v>
      </c>
      <c r="F142" s="146" t="s">
        <v>156</v>
      </c>
      <c r="G142" s="147" t="s">
        <v>157</v>
      </c>
      <c r="H142" s="148">
        <v>12</v>
      </c>
      <c r="I142" s="149"/>
      <c r="J142" s="149"/>
      <c r="K142" s="150"/>
      <c r="L142" s="29"/>
      <c r="M142" s="151" t="s">
        <v>1</v>
      </c>
      <c r="N142" s="152" t="s">
        <v>33</v>
      </c>
      <c r="O142" s="153">
        <v>0</v>
      </c>
      <c r="P142" s="153">
        <f t="shared" si="0"/>
        <v>0</v>
      </c>
      <c r="Q142" s="153">
        <v>0</v>
      </c>
      <c r="R142" s="153">
        <f t="shared" si="1"/>
        <v>0</v>
      </c>
      <c r="S142" s="153">
        <v>0</v>
      </c>
      <c r="T142" s="154">
        <f t="shared" si="2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5" t="s">
        <v>136</v>
      </c>
      <c r="AT142" s="155" t="s">
        <v>132</v>
      </c>
      <c r="AU142" s="155" t="s">
        <v>73</v>
      </c>
      <c r="AY142" s="14" t="s">
        <v>129</v>
      </c>
      <c r="BE142" s="156">
        <f t="shared" si="3"/>
        <v>0</v>
      </c>
      <c r="BF142" s="156">
        <f t="shared" si="4"/>
        <v>0</v>
      </c>
      <c r="BG142" s="156">
        <f t="shared" si="5"/>
        <v>0</v>
      </c>
      <c r="BH142" s="156">
        <f t="shared" si="6"/>
        <v>0</v>
      </c>
      <c r="BI142" s="156">
        <f t="shared" si="7"/>
        <v>0</v>
      </c>
      <c r="BJ142" s="14" t="s">
        <v>79</v>
      </c>
      <c r="BK142" s="156">
        <f t="shared" si="8"/>
        <v>0</v>
      </c>
      <c r="BL142" s="14" t="s">
        <v>136</v>
      </c>
      <c r="BM142" s="155" t="s">
        <v>158</v>
      </c>
    </row>
    <row r="143" spans="1:65" s="2" customFormat="1" ht="16.5" customHeight="1">
      <c r="A143" s="28"/>
      <c r="B143" s="143"/>
      <c r="C143" s="144" t="s">
        <v>145</v>
      </c>
      <c r="D143" s="144" t="s">
        <v>132</v>
      </c>
      <c r="E143" s="145" t="s">
        <v>159</v>
      </c>
      <c r="F143" s="146" t="s">
        <v>160</v>
      </c>
      <c r="G143" s="147" t="s">
        <v>157</v>
      </c>
      <c r="H143" s="148">
        <v>10</v>
      </c>
      <c r="I143" s="149"/>
      <c r="J143" s="149"/>
      <c r="K143" s="150"/>
      <c r="L143" s="29"/>
      <c r="M143" s="151" t="s">
        <v>1</v>
      </c>
      <c r="N143" s="152" t="s">
        <v>33</v>
      </c>
      <c r="O143" s="153">
        <v>0</v>
      </c>
      <c r="P143" s="153">
        <f t="shared" si="0"/>
        <v>0</v>
      </c>
      <c r="Q143" s="153">
        <v>0</v>
      </c>
      <c r="R143" s="153">
        <f t="shared" si="1"/>
        <v>0</v>
      </c>
      <c r="S143" s="153">
        <v>0</v>
      </c>
      <c r="T143" s="154">
        <f t="shared" si="2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136</v>
      </c>
      <c r="AT143" s="155" t="s">
        <v>132</v>
      </c>
      <c r="AU143" s="155" t="s">
        <v>73</v>
      </c>
      <c r="AY143" s="14" t="s">
        <v>129</v>
      </c>
      <c r="BE143" s="156">
        <f t="shared" si="3"/>
        <v>0</v>
      </c>
      <c r="BF143" s="156">
        <f t="shared" si="4"/>
        <v>0</v>
      </c>
      <c r="BG143" s="156">
        <f t="shared" si="5"/>
        <v>0</v>
      </c>
      <c r="BH143" s="156">
        <f t="shared" si="6"/>
        <v>0</v>
      </c>
      <c r="BI143" s="156">
        <f t="shared" si="7"/>
        <v>0</v>
      </c>
      <c r="BJ143" s="14" t="s">
        <v>79</v>
      </c>
      <c r="BK143" s="156">
        <f t="shared" si="8"/>
        <v>0</v>
      </c>
      <c r="BL143" s="14" t="s">
        <v>136</v>
      </c>
      <c r="BM143" s="155" t="s">
        <v>161</v>
      </c>
    </row>
    <row r="144" spans="1:65" s="2" customFormat="1" ht="21.75" customHeight="1">
      <c r="A144" s="28"/>
      <c r="B144" s="143"/>
      <c r="C144" s="144" t="s">
        <v>162</v>
      </c>
      <c r="D144" s="144" t="s">
        <v>132</v>
      </c>
      <c r="E144" s="145" t="s">
        <v>163</v>
      </c>
      <c r="F144" s="146" t="s">
        <v>164</v>
      </c>
      <c r="G144" s="147" t="s">
        <v>152</v>
      </c>
      <c r="H144" s="148">
        <v>0.34300000000000003</v>
      </c>
      <c r="I144" s="149"/>
      <c r="J144" s="149"/>
      <c r="K144" s="150"/>
      <c r="L144" s="29"/>
      <c r="M144" s="151" t="s">
        <v>1</v>
      </c>
      <c r="N144" s="152" t="s">
        <v>33</v>
      </c>
      <c r="O144" s="153">
        <v>0</v>
      </c>
      <c r="P144" s="153">
        <f t="shared" si="0"/>
        <v>0</v>
      </c>
      <c r="Q144" s="153">
        <v>0</v>
      </c>
      <c r="R144" s="153">
        <f t="shared" si="1"/>
        <v>0</v>
      </c>
      <c r="S144" s="153">
        <v>0</v>
      </c>
      <c r="T144" s="154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5" t="s">
        <v>136</v>
      </c>
      <c r="AT144" s="155" t="s">
        <v>132</v>
      </c>
      <c r="AU144" s="155" t="s">
        <v>73</v>
      </c>
      <c r="AY144" s="14" t="s">
        <v>129</v>
      </c>
      <c r="BE144" s="156">
        <f t="shared" si="3"/>
        <v>0</v>
      </c>
      <c r="BF144" s="156">
        <f t="shared" si="4"/>
        <v>0</v>
      </c>
      <c r="BG144" s="156">
        <f t="shared" si="5"/>
        <v>0</v>
      </c>
      <c r="BH144" s="156">
        <f t="shared" si="6"/>
        <v>0</v>
      </c>
      <c r="BI144" s="156">
        <f t="shared" si="7"/>
        <v>0</v>
      </c>
      <c r="BJ144" s="14" t="s">
        <v>79</v>
      </c>
      <c r="BK144" s="156">
        <f t="shared" si="8"/>
        <v>0</v>
      </c>
      <c r="BL144" s="14" t="s">
        <v>136</v>
      </c>
      <c r="BM144" s="155" t="s">
        <v>165</v>
      </c>
    </row>
    <row r="145" spans="1:65" s="2" customFormat="1" ht="24" customHeight="1">
      <c r="A145" s="28"/>
      <c r="B145" s="143"/>
      <c r="C145" s="144" t="s">
        <v>149</v>
      </c>
      <c r="D145" s="144" t="s">
        <v>132</v>
      </c>
      <c r="E145" s="145" t="s">
        <v>166</v>
      </c>
      <c r="F145" s="146" t="s">
        <v>167</v>
      </c>
      <c r="G145" s="147" t="s">
        <v>135</v>
      </c>
      <c r="H145" s="148">
        <v>7</v>
      </c>
      <c r="I145" s="149"/>
      <c r="J145" s="149"/>
      <c r="K145" s="150"/>
      <c r="L145" s="29"/>
      <c r="M145" s="151" t="s">
        <v>1</v>
      </c>
      <c r="N145" s="152" t="s">
        <v>33</v>
      </c>
      <c r="O145" s="153">
        <v>0</v>
      </c>
      <c r="P145" s="153">
        <f t="shared" si="0"/>
        <v>0</v>
      </c>
      <c r="Q145" s="153">
        <v>0</v>
      </c>
      <c r="R145" s="153">
        <f t="shared" si="1"/>
        <v>0</v>
      </c>
      <c r="S145" s="153">
        <v>0</v>
      </c>
      <c r="T145" s="154">
        <f t="shared" si="2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5" t="s">
        <v>136</v>
      </c>
      <c r="AT145" s="155" t="s">
        <v>132</v>
      </c>
      <c r="AU145" s="155" t="s">
        <v>73</v>
      </c>
      <c r="AY145" s="14" t="s">
        <v>129</v>
      </c>
      <c r="BE145" s="156">
        <f t="shared" si="3"/>
        <v>0</v>
      </c>
      <c r="BF145" s="156">
        <f t="shared" si="4"/>
        <v>0</v>
      </c>
      <c r="BG145" s="156">
        <f t="shared" si="5"/>
        <v>0</v>
      </c>
      <c r="BH145" s="156">
        <f t="shared" si="6"/>
        <v>0</v>
      </c>
      <c r="BI145" s="156">
        <f t="shared" si="7"/>
        <v>0</v>
      </c>
      <c r="BJ145" s="14" t="s">
        <v>79</v>
      </c>
      <c r="BK145" s="156">
        <f t="shared" si="8"/>
        <v>0</v>
      </c>
      <c r="BL145" s="14" t="s">
        <v>136</v>
      </c>
      <c r="BM145" s="155" t="s">
        <v>7</v>
      </c>
    </row>
    <row r="146" spans="1:65" s="2" customFormat="1" ht="16.5" customHeight="1">
      <c r="A146" s="28"/>
      <c r="B146" s="143"/>
      <c r="C146" s="144" t="s">
        <v>168</v>
      </c>
      <c r="D146" s="144" t="s">
        <v>132</v>
      </c>
      <c r="E146" s="145" t="s">
        <v>169</v>
      </c>
      <c r="F146" s="146" t="s">
        <v>170</v>
      </c>
      <c r="G146" s="147" t="s">
        <v>135</v>
      </c>
      <c r="H146" s="148">
        <v>18</v>
      </c>
      <c r="I146" s="149"/>
      <c r="J146" s="149"/>
      <c r="K146" s="150"/>
      <c r="L146" s="29"/>
      <c r="M146" s="151" t="s">
        <v>1</v>
      </c>
      <c r="N146" s="152" t="s">
        <v>33</v>
      </c>
      <c r="O146" s="153">
        <v>0</v>
      </c>
      <c r="P146" s="153">
        <f t="shared" si="0"/>
        <v>0</v>
      </c>
      <c r="Q146" s="153">
        <v>0</v>
      </c>
      <c r="R146" s="153">
        <f t="shared" si="1"/>
        <v>0</v>
      </c>
      <c r="S146" s="153">
        <v>0</v>
      </c>
      <c r="T146" s="154">
        <f t="shared" si="2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5" t="s">
        <v>136</v>
      </c>
      <c r="AT146" s="155" t="s">
        <v>132</v>
      </c>
      <c r="AU146" s="155" t="s">
        <v>73</v>
      </c>
      <c r="AY146" s="14" t="s">
        <v>129</v>
      </c>
      <c r="BE146" s="156">
        <f t="shared" si="3"/>
        <v>0</v>
      </c>
      <c r="BF146" s="156">
        <f t="shared" si="4"/>
        <v>0</v>
      </c>
      <c r="BG146" s="156">
        <f t="shared" si="5"/>
        <v>0</v>
      </c>
      <c r="BH146" s="156">
        <f t="shared" si="6"/>
        <v>0</v>
      </c>
      <c r="BI146" s="156">
        <f t="shared" si="7"/>
        <v>0</v>
      </c>
      <c r="BJ146" s="14" t="s">
        <v>79</v>
      </c>
      <c r="BK146" s="156">
        <f t="shared" si="8"/>
        <v>0</v>
      </c>
      <c r="BL146" s="14" t="s">
        <v>136</v>
      </c>
      <c r="BM146" s="155" t="s">
        <v>171</v>
      </c>
    </row>
    <row r="147" spans="1:65" s="2" customFormat="1" ht="16.5" customHeight="1">
      <c r="A147" s="28"/>
      <c r="B147" s="143"/>
      <c r="C147" s="144" t="s">
        <v>153</v>
      </c>
      <c r="D147" s="144" t="s">
        <v>132</v>
      </c>
      <c r="E147" s="145" t="s">
        <v>172</v>
      </c>
      <c r="F147" s="146" t="s">
        <v>173</v>
      </c>
      <c r="G147" s="147" t="s">
        <v>135</v>
      </c>
      <c r="H147" s="148">
        <v>2</v>
      </c>
      <c r="I147" s="149"/>
      <c r="J147" s="149"/>
      <c r="K147" s="150"/>
      <c r="L147" s="29"/>
      <c r="M147" s="151" t="s">
        <v>1</v>
      </c>
      <c r="N147" s="152" t="s">
        <v>33</v>
      </c>
      <c r="O147" s="153">
        <v>0</v>
      </c>
      <c r="P147" s="153">
        <f t="shared" si="0"/>
        <v>0</v>
      </c>
      <c r="Q147" s="153">
        <v>0</v>
      </c>
      <c r="R147" s="153">
        <f t="shared" si="1"/>
        <v>0</v>
      </c>
      <c r="S147" s="153">
        <v>0</v>
      </c>
      <c r="T147" s="154">
        <f t="shared" si="2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5" t="s">
        <v>136</v>
      </c>
      <c r="AT147" s="155" t="s">
        <v>132</v>
      </c>
      <c r="AU147" s="155" t="s">
        <v>73</v>
      </c>
      <c r="AY147" s="14" t="s">
        <v>129</v>
      </c>
      <c r="BE147" s="156">
        <f t="shared" si="3"/>
        <v>0</v>
      </c>
      <c r="BF147" s="156">
        <f t="shared" si="4"/>
        <v>0</v>
      </c>
      <c r="BG147" s="156">
        <f t="shared" si="5"/>
        <v>0</v>
      </c>
      <c r="BH147" s="156">
        <f t="shared" si="6"/>
        <v>0</v>
      </c>
      <c r="BI147" s="156">
        <f t="shared" si="7"/>
        <v>0</v>
      </c>
      <c r="BJ147" s="14" t="s">
        <v>79</v>
      </c>
      <c r="BK147" s="156">
        <f t="shared" si="8"/>
        <v>0</v>
      </c>
      <c r="BL147" s="14" t="s">
        <v>136</v>
      </c>
      <c r="BM147" s="155" t="s">
        <v>174</v>
      </c>
    </row>
    <row r="148" spans="1:65" s="2" customFormat="1" ht="21.75" customHeight="1">
      <c r="A148" s="28"/>
      <c r="B148" s="143"/>
      <c r="C148" s="144" t="s">
        <v>175</v>
      </c>
      <c r="D148" s="144" t="s">
        <v>132</v>
      </c>
      <c r="E148" s="145" t="s">
        <v>176</v>
      </c>
      <c r="F148" s="146" t="s">
        <v>177</v>
      </c>
      <c r="G148" s="147" t="s">
        <v>152</v>
      </c>
      <c r="H148" s="148">
        <v>0.58299999999999996</v>
      </c>
      <c r="I148" s="149"/>
      <c r="J148" s="149"/>
      <c r="K148" s="150"/>
      <c r="L148" s="29"/>
      <c r="M148" s="151" t="s">
        <v>1</v>
      </c>
      <c r="N148" s="152" t="s">
        <v>33</v>
      </c>
      <c r="O148" s="153">
        <v>0</v>
      </c>
      <c r="P148" s="153">
        <f t="shared" si="0"/>
        <v>0</v>
      </c>
      <c r="Q148" s="153">
        <v>0</v>
      </c>
      <c r="R148" s="153">
        <f t="shared" si="1"/>
        <v>0</v>
      </c>
      <c r="S148" s="153">
        <v>0</v>
      </c>
      <c r="T148" s="154">
        <f t="shared" si="2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5" t="s">
        <v>136</v>
      </c>
      <c r="AT148" s="155" t="s">
        <v>132</v>
      </c>
      <c r="AU148" s="155" t="s">
        <v>73</v>
      </c>
      <c r="AY148" s="14" t="s">
        <v>129</v>
      </c>
      <c r="BE148" s="156">
        <f t="shared" si="3"/>
        <v>0</v>
      </c>
      <c r="BF148" s="156">
        <f t="shared" si="4"/>
        <v>0</v>
      </c>
      <c r="BG148" s="156">
        <f t="shared" si="5"/>
        <v>0</v>
      </c>
      <c r="BH148" s="156">
        <f t="shared" si="6"/>
        <v>0</v>
      </c>
      <c r="BI148" s="156">
        <f t="shared" si="7"/>
        <v>0</v>
      </c>
      <c r="BJ148" s="14" t="s">
        <v>79</v>
      </c>
      <c r="BK148" s="156">
        <f t="shared" si="8"/>
        <v>0</v>
      </c>
      <c r="BL148" s="14" t="s">
        <v>136</v>
      </c>
      <c r="BM148" s="155" t="s">
        <v>178</v>
      </c>
    </row>
    <row r="149" spans="1:65" s="2" customFormat="1" ht="21.75" customHeight="1">
      <c r="A149" s="28"/>
      <c r="B149" s="143"/>
      <c r="C149" s="144" t="s">
        <v>158</v>
      </c>
      <c r="D149" s="144" t="s">
        <v>132</v>
      </c>
      <c r="E149" s="145" t="s">
        <v>179</v>
      </c>
      <c r="F149" s="146" t="s">
        <v>180</v>
      </c>
      <c r="G149" s="147" t="s">
        <v>181</v>
      </c>
      <c r="H149" s="148">
        <v>25</v>
      </c>
      <c r="I149" s="149"/>
      <c r="J149" s="149"/>
      <c r="K149" s="150"/>
      <c r="L149" s="29"/>
      <c r="M149" s="151" t="s">
        <v>1</v>
      </c>
      <c r="N149" s="152" t="s">
        <v>33</v>
      </c>
      <c r="O149" s="153">
        <v>0</v>
      </c>
      <c r="P149" s="153">
        <f t="shared" si="0"/>
        <v>0</v>
      </c>
      <c r="Q149" s="153">
        <v>0</v>
      </c>
      <c r="R149" s="153">
        <f t="shared" si="1"/>
        <v>0</v>
      </c>
      <c r="S149" s="153">
        <v>0</v>
      </c>
      <c r="T149" s="154">
        <f t="shared" si="2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5" t="s">
        <v>136</v>
      </c>
      <c r="AT149" s="155" t="s">
        <v>132</v>
      </c>
      <c r="AU149" s="155" t="s">
        <v>73</v>
      </c>
      <c r="AY149" s="14" t="s">
        <v>129</v>
      </c>
      <c r="BE149" s="156">
        <f t="shared" si="3"/>
        <v>0</v>
      </c>
      <c r="BF149" s="156">
        <f t="shared" si="4"/>
        <v>0</v>
      </c>
      <c r="BG149" s="156">
        <f t="shared" si="5"/>
        <v>0</v>
      </c>
      <c r="BH149" s="156">
        <f t="shared" si="6"/>
        <v>0</v>
      </c>
      <c r="BI149" s="156">
        <f t="shared" si="7"/>
        <v>0</v>
      </c>
      <c r="BJ149" s="14" t="s">
        <v>79</v>
      </c>
      <c r="BK149" s="156">
        <f t="shared" si="8"/>
        <v>0</v>
      </c>
      <c r="BL149" s="14" t="s">
        <v>136</v>
      </c>
      <c r="BM149" s="155" t="s">
        <v>182</v>
      </c>
    </row>
    <row r="150" spans="1:65" s="2" customFormat="1" ht="21.75" customHeight="1">
      <c r="A150" s="28"/>
      <c r="B150" s="143"/>
      <c r="C150" s="144" t="s">
        <v>183</v>
      </c>
      <c r="D150" s="144" t="s">
        <v>132</v>
      </c>
      <c r="E150" s="145" t="s">
        <v>184</v>
      </c>
      <c r="F150" s="146" t="s">
        <v>185</v>
      </c>
      <c r="G150" s="147" t="s">
        <v>152</v>
      </c>
      <c r="H150" s="148">
        <v>0.3</v>
      </c>
      <c r="I150" s="149"/>
      <c r="J150" s="149"/>
      <c r="K150" s="150"/>
      <c r="L150" s="29"/>
      <c r="M150" s="151" t="s">
        <v>1</v>
      </c>
      <c r="N150" s="152" t="s">
        <v>33</v>
      </c>
      <c r="O150" s="153">
        <v>0</v>
      </c>
      <c r="P150" s="153">
        <f t="shared" si="0"/>
        <v>0</v>
      </c>
      <c r="Q150" s="153">
        <v>0</v>
      </c>
      <c r="R150" s="153">
        <f t="shared" si="1"/>
        <v>0</v>
      </c>
      <c r="S150" s="153">
        <v>0</v>
      </c>
      <c r="T150" s="154">
        <f t="shared" si="2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5" t="s">
        <v>136</v>
      </c>
      <c r="AT150" s="155" t="s">
        <v>132</v>
      </c>
      <c r="AU150" s="155" t="s">
        <v>73</v>
      </c>
      <c r="AY150" s="14" t="s">
        <v>129</v>
      </c>
      <c r="BE150" s="156">
        <f t="shared" si="3"/>
        <v>0</v>
      </c>
      <c r="BF150" s="156">
        <f t="shared" si="4"/>
        <v>0</v>
      </c>
      <c r="BG150" s="156">
        <f t="shared" si="5"/>
        <v>0</v>
      </c>
      <c r="BH150" s="156">
        <f t="shared" si="6"/>
        <v>0</v>
      </c>
      <c r="BI150" s="156">
        <f t="shared" si="7"/>
        <v>0</v>
      </c>
      <c r="BJ150" s="14" t="s">
        <v>79</v>
      </c>
      <c r="BK150" s="156">
        <f t="shared" si="8"/>
        <v>0</v>
      </c>
      <c r="BL150" s="14" t="s">
        <v>136</v>
      </c>
      <c r="BM150" s="155" t="s">
        <v>186</v>
      </c>
    </row>
    <row r="151" spans="1:65" s="11" customFormat="1" ht="26" customHeight="1">
      <c r="B151" s="133"/>
      <c r="D151" s="134" t="s">
        <v>66</v>
      </c>
      <c r="E151" s="135" t="s">
        <v>187</v>
      </c>
      <c r="F151" s="135" t="s">
        <v>188</v>
      </c>
      <c r="J151" s="136">
        <f>BK151</f>
        <v>0</v>
      </c>
      <c r="L151" s="133"/>
      <c r="M151" s="137"/>
      <c r="N151" s="138"/>
      <c r="O151" s="138"/>
      <c r="P151" s="139">
        <f>SUM(P152:P169)</f>
        <v>0</v>
      </c>
      <c r="Q151" s="138"/>
      <c r="R151" s="139">
        <f>SUM(R152:R169)</f>
        <v>0</v>
      </c>
      <c r="S151" s="138"/>
      <c r="T151" s="140">
        <f>SUM(T152:T169)</f>
        <v>0</v>
      </c>
      <c r="AR151" s="134" t="s">
        <v>73</v>
      </c>
      <c r="AT151" s="141" t="s">
        <v>66</v>
      </c>
      <c r="AU151" s="141" t="s">
        <v>67</v>
      </c>
      <c r="AY151" s="134" t="s">
        <v>129</v>
      </c>
      <c r="BK151" s="142">
        <f>SUM(BK152:BK169)</f>
        <v>0</v>
      </c>
    </row>
    <row r="152" spans="1:65" s="2" customFormat="1" ht="44.25" customHeight="1">
      <c r="A152" s="28"/>
      <c r="B152" s="143"/>
      <c r="C152" s="144" t="s">
        <v>161</v>
      </c>
      <c r="D152" s="144" t="s">
        <v>132</v>
      </c>
      <c r="E152" s="145" t="s">
        <v>189</v>
      </c>
      <c r="F152" s="146" t="s">
        <v>190</v>
      </c>
      <c r="G152" s="147" t="s">
        <v>135</v>
      </c>
      <c r="H152" s="148">
        <v>1</v>
      </c>
      <c r="I152" s="149"/>
      <c r="J152" s="149"/>
      <c r="K152" s="150"/>
      <c r="L152" s="29"/>
      <c r="M152" s="151" t="s">
        <v>1</v>
      </c>
      <c r="N152" s="152" t="s">
        <v>33</v>
      </c>
      <c r="O152" s="153">
        <v>0</v>
      </c>
      <c r="P152" s="153">
        <f t="shared" ref="P152:P169" si="9">O152*H152</f>
        <v>0</v>
      </c>
      <c r="Q152" s="153">
        <v>0</v>
      </c>
      <c r="R152" s="153">
        <f t="shared" ref="R152:R169" si="10">Q152*H152</f>
        <v>0</v>
      </c>
      <c r="S152" s="153">
        <v>0</v>
      </c>
      <c r="T152" s="154">
        <f t="shared" ref="T152:T169" si="11"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5" t="s">
        <v>136</v>
      </c>
      <c r="AT152" s="155" t="s">
        <v>132</v>
      </c>
      <c r="AU152" s="155" t="s">
        <v>73</v>
      </c>
      <c r="AY152" s="14" t="s">
        <v>129</v>
      </c>
      <c r="BE152" s="156">
        <f t="shared" ref="BE152:BE169" si="12">IF(N152="základná",J152,0)</f>
        <v>0</v>
      </c>
      <c r="BF152" s="156">
        <f t="shared" ref="BF152:BF169" si="13">IF(N152="znížená",J152,0)</f>
        <v>0</v>
      </c>
      <c r="BG152" s="156">
        <f t="shared" ref="BG152:BG169" si="14">IF(N152="zákl. prenesená",J152,0)</f>
        <v>0</v>
      </c>
      <c r="BH152" s="156">
        <f t="shared" ref="BH152:BH169" si="15">IF(N152="zníž. prenesená",J152,0)</f>
        <v>0</v>
      </c>
      <c r="BI152" s="156">
        <f t="shared" ref="BI152:BI169" si="16">IF(N152="nulová",J152,0)</f>
        <v>0</v>
      </c>
      <c r="BJ152" s="14" t="s">
        <v>79</v>
      </c>
      <c r="BK152" s="156">
        <f t="shared" ref="BK152:BK169" si="17">ROUND(I152*H152,2)</f>
        <v>0</v>
      </c>
      <c r="BL152" s="14" t="s">
        <v>136</v>
      </c>
      <c r="BM152" s="155" t="s">
        <v>191</v>
      </c>
    </row>
    <row r="153" spans="1:65" s="2" customFormat="1" ht="21.75" customHeight="1">
      <c r="A153" s="28"/>
      <c r="B153" s="143"/>
      <c r="C153" s="144" t="s">
        <v>192</v>
      </c>
      <c r="D153" s="144" t="s">
        <v>132</v>
      </c>
      <c r="E153" s="145" t="s">
        <v>193</v>
      </c>
      <c r="F153" s="146" t="s">
        <v>194</v>
      </c>
      <c r="G153" s="147" t="s">
        <v>135</v>
      </c>
      <c r="H153" s="148">
        <v>2</v>
      </c>
      <c r="I153" s="149"/>
      <c r="J153" s="149"/>
      <c r="K153" s="150"/>
      <c r="L153" s="29"/>
      <c r="M153" s="151" t="s">
        <v>1</v>
      </c>
      <c r="N153" s="152" t="s">
        <v>33</v>
      </c>
      <c r="O153" s="153">
        <v>0</v>
      </c>
      <c r="P153" s="153">
        <f t="shared" si="9"/>
        <v>0</v>
      </c>
      <c r="Q153" s="153">
        <v>0</v>
      </c>
      <c r="R153" s="153">
        <f t="shared" si="10"/>
        <v>0</v>
      </c>
      <c r="S153" s="153">
        <v>0</v>
      </c>
      <c r="T153" s="154">
        <f t="shared" si="11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5" t="s">
        <v>136</v>
      </c>
      <c r="AT153" s="155" t="s">
        <v>132</v>
      </c>
      <c r="AU153" s="155" t="s">
        <v>73</v>
      </c>
      <c r="AY153" s="14" t="s">
        <v>129</v>
      </c>
      <c r="BE153" s="156">
        <f t="shared" si="12"/>
        <v>0</v>
      </c>
      <c r="BF153" s="156">
        <f t="shared" si="13"/>
        <v>0</v>
      </c>
      <c r="BG153" s="156">
        <f t="shared" si="14"/>
        <v>0</v>
      </c>
      <c r="BH153" s="156">
        <f t="shared" si="15"/>
        <v>0</v>
      </c>
      <c r="BI153" s="156">
        <f t="shared" si="16"/>
        <v>0</v>
      </c>
      <c r="BJ153" s="14" t="s">
        <v>79</v>
      </c>
      <c r="BK153" s="156">
        <f t="shared" si="17"/>
        <v>0</v>
      </c>
      <c r="BL153" s="14" t="s">
        <v>136</v>
      </c>
      <c r="BM153" s="155" t="s">
        <v>195</v>
      </c>
    </row>
    <row r="154" spans="1:65" s="2" customFormat="1" ht="21.75" customHeight="1">
      <c r="A154" s="28"/>
      <c r="B154" s="143"/>
      <c r="C154" s="144" t="s">
        <v>165</v>
      </c>
      <c r="D154" s="144" t="s">
        <v>132</v>
      </c>
      <c r="E154" s="145" t="s">
        <v>196</v>
      </c>
      <c r="F154" s="146" t="s">
        <v>197</v>
      </c>
      <c r="G154" s="147" t="s">
        <v>135</v>
      </c>
      <c r="H154" s="148">
        <v>2</v>
      </c>
      <c r="I154" s="149"/>
      <c r="J154" s="149"/>
      <c r="K154" s="150"/>
      <c r="L154" s="29"/>
      <c r="M154" s="151" t="s">
        <v>1</v>
      </c>
      <c r="N154" s="152" t="s">
        <v>33</v>
      </c>
      <c r="O154" s="153">
        <v>0</v>
      </c>
      <c r="P154" s="153">
        <f t="shared" si="9"/>
        <v>0</v>
      </c>
      <c r="Q154" s="153">
        <v>0</v>
      </c>
      <c r="R154" s="153">
        <f t="shared" si="10"/>
        <v>0</v>
      </c>
      <c r="S154" s="153">
        <v>0</v>
      </c>
      <c r="T154" s="154">
        <f t="shared" si="11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5" t="s">
        <v>136</v>
      </c>
      <c r="AT154" s="155" t="s">
        <v>132</v>
      </c>
      <c r="AU154" s="155" t="s">
        <v>73</v>
      </c>
      <c r="AY154" s="14" t="s">
        <v>129</v>
      </c>
      <c r="BE154" s="156">
        <f t="shared" si="12"/>
        <v>0</v>
      </c>
      <c r="BF154" s="156">
        <f t="shared" si="13"/>
        <v>0</v>
      </c>
      <c r="BG154" s="156">
        <f t="shared" si="14"/>
        <v>0</v>
      </c>
      <c r="BH154" s="156">
        <f t="shared" si="15"/>
        <v>0</v>
      </c>
      <c r="BI154" s="156">
        <f t="shared" si="16"/>
        <v>0</v>
      </c>
      <c r="BJ154" s="14" t="s">
        <v>79</v>
      </c>
      <c r="BK154" s="156">
        <f t="shared" si="17"/>
        <v>0</v>
      </c>
      <c r="BL154" s="14" t="s">
        <v>136</v>
      </c>
      <c r="BM154" s="155" t="s">
        <v>198</v>
      </c>
    </row>
    <row r="155" spans="1:65" s="2" customFormat="1" ht="16.5" customHeight="1">
      <c r="A155" s="28"/>
      <c r="B155" s="143"/>
      <c r="C155" s="144" t="s">
        <v>199</v>
      </c>
      <c r="D155" s="144" t="s">
        <v>132</v>
      </c>
      <c r="E155" s="145" t="s">
        <v>200</v>
      </c>
      <c r="F155" s="146" t="s">
        <v>201</v>
      </c>
      <c r="G155" s="147" t="s">
        <v>135</v>
      </c>
      <c r="H155" s="148">
        <v>1</v>
      </c>
      <c r="I155" s="149"/>
      <c r="J155" s="149"/>
      <c r="K155" s="150"/>
      <c r="L155" s="29"/>
      <c r="M155" s="151" t="s">
        <v>1</v>
      </c>
      <c r="N155" s="152" t="s">
        <v>33</v>
      </c>
      <c r="O155" s="153">
        <v>0</v>
      </c>
      <c r="P155" s="153">
        <f t="shared" si="9"/>
        <v>0</v>
      </c>
      <c r="Q155" s="153">
        <v>0</v>
      </c>
      <c r="R155" s="153">
        <f t="shared" si="10"/>
        <v>0</v>
      </c>
      <c r="S155" s="153">
        <v>0</v>
      </c>
      <c r="T155" s="154">
        <f t="shared" si="11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5" t="s">
        <v>136</v>
      </c>
      <c r="AT155" s="155" t="s">
        <v>132</v>
      </c>
      <c r="AU155" s="155" t="s">
        <v>73</v>
      </c>
      <c r="AY155" s="14" t="s">
        <v>129</v>
      </c>
      <c r="BE155" s="156">
        <f t="shared" si="12"/>
        <v>0</v>
      </c>
      <c r="BF155" s="156">
        <f t="shared" si="13"/>
        <v>0</v>
      </c>
      <c r="BG155" s="156">
        <f t="shared" si="14"/>
        <v>0</v>
      </c>
      <c r="BH155" s="156">
        <f t="shared" si="15"/>
        <v>0</v>
      </c>
      <c r="BI155" s="156">
        <f t="shared" si="16"/>
        <v>0</v>
      </c>
      <c r="BJ155" s="14" t="s">
        <v>79</v>
      </c>
      <c r="BK155" s="156">
        <f t="shared" si="17"/>
        <v>0</v>
      </c>
      <c r="BL155" s="14" t="s">
        <v>136</v>
      </c>
      <c r="BM155" s="155" t="s">
        <v>202</v>
      </c>
    </row>
    <row r="156" spans="1:65" s="2" customFormat="1" ht="21.75" customHeight="1">
      <c r="A156" s="28"/>
      <c r="B156" s="143"/>
      <c r="C156" s="144" t="s">
        <v>7</v>
      </c>
      <c r="D156" s="144" t="s">
        <v>132</v>
      </c>
      <c r="E156" s="145" t="s">
        <v>203</v>
      </c>
      <c r="F156" s="146" t="s">
        <v>204</v>
      </c>
      <c r="G156" s="147" t="s">
        <v>135</v>
      </c>
      <c r="H156" s="148">
        <v>2</v>
      </c>
      <c r="I156" s="149"/>
      <c r="J156" s="149"/>
      <c r="K156" s="150"/>
      <c r="L156" s="29"/>
      <c r="M156" s="151" t="s">
        <v>1</v>
      </c>
      <c r="N156" s="152" t="s">
        <v>33</v>
      </c>
      <c r="O156" s="153">
        <v>0</v>
      </c>
      <c r="P156" s="153">
        <f t="shared" si="9"/>
        <v>0</v>
      </c>
      <c r="Q156" s="153">
        <v>0</v>
      </c>
      <c r="R156" s="153">
        <f t="shared" si="10"/>
        <v>0</v>
      </c>
      <c r="S156" s="153">
        <v>0</v>
      </c>
      <c r="T156" s="154">
        <f t="shared" si="11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5" t="s">
        <v>136</v>
      </c>
      <c r="AT156" s="155" t="s">
        <v>132</v>
      </c>
      <c r="AU156" s="155" t="s">
        <v>73</v>
      </c>
      <c r="AY156" s="14" t="s">
        <v>129</v>
      </c>
      <c r="BE156" s="156">
        <f t="shared" si="12"/>
        <v>0</v>
      </c>
      <c r="BF156" s="156">
        <f t="shared" si="13"/>
        <v>0</v>
      </c>
      <c r="BG156" s="156">
        <f t="shared" si="14"/>
        <v>0</v>
      </c>
      <c r="BH156" s="156">
        <f t="shared" si="15"/>
        <v>0</v>
      </c>
      <c r="BI156" s="156">
        <f t="shared" si="16"/>
        <v>0</v>
      </c>
      <c r="BJ156" s="14" t="s">
        <v>79</v>
      </c>
      <c r="BK156" s="156">
        <f t="shared" si="17"/>
        <v>0</v>
      </c>
      <c r="BL156" s="14" t="s">
        <v>136</v>
      </c>
      <c r="BM156" s="155" t="s">
        <v>205</v>
      </c>
    </row>
    <row r="157" spans="1:65" s="2" customFormat="1" ht="21.75" customHeight="1">
      <c r="A157" s="28"/>
      <c r="B157" s="143"/>
      <c r="C157" s="144" t="s">
        <v>206</v>
      </c>
      <c r="D157" s="144" t="s">
        <v>132</v>
      </c>
      <c r="E157" s="145" t="s">
        <v>207</v>
      </c>
      <c r="F157" s="146" t="s">
        <v>208</v>
      </c>
      <c r="G157" s="147" t="s">
        <v>135</v>
      </c>
      <c r="H157" s="148">
        <v>1</v>
      </c>
      <c r="I157" s="149"/>
      <c r="J157" s="149"/>
      <c r="K157" s="150"/>
      <c r="L157" s="29"/>
      <c r="M157" s="151" t="s">
        <v>1</v>
      </c>
      <c r="N157" s="152" t="s">
        <v>33</v>
      </c>
      <c r="O157" s="153">
        <v>0</v>
      </c>
      <c r="P157" s="153">
        <f t="shared" si="9"/>
        <v>0</v>
      </c>
      <c r="Q157" s="153">
        <v>0</v>
      </c>
      <c r="R157" s="153">
        <f t="shared" si="10"/>
        <v>0</v>
      </c>
      <c r="S157" s="153">
        <v>0</v>
      </c>
      <c r="T157" s="154">
        <f t="shared" si="11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5" t="s">
        <v>136</v>
      </c>
      <c r="AT157" s="155" t="s">
        <v>132</v>
      </c>
      <c r="AU157" s="155" t="s">
        <v>73</v>
      </c>
      <c r="AY157" s="14" t="s">
        <v>129</v>
      </c>
      <c r="BE157" s="156">
        <f t="shared" si="12"/>
        <v>0</v>
      </c>
      <c r="BF157" s="156">
        <f t="shared" si="13"/>
        <v>0</v>
      </c>
      <c r="BG157" s="156">
        <f t="shared" si="14"/>
        <v>0</v>
      </c>
      <c r="BH157" s="156">
        <f t="shared" si="15"/>
        <v>0</v>
      </c>
      <c r="BI157" s="156">
        <f t="shared" si="16"/>
        <v>0</v>
      </c>
      <c r="BJ157" s="14" t="s">
        <v>79</v>
      </c>
      <c r="BK157" s="156">
        <f t="shared" si="17"/>
        <v>0</v>
      </c>
      <c r="BL157" s="14" t="s">
        <v>136</v>
      </c>
      <c r="BM157" s="155" t="s">
        <v>209</v>
      </c>
    </row>
    <row r="158" spans="1:65" s="2" customFormat="1" ht="26" customHeight="1">
      <c r="A158" s="28"/>
      <c r="B158" s="143"/>
      <c r="C158" s="144" t="s">
        <v>171</v>
      </c>
      <c r="D158" s="144" t="s">
        <v>132</v>
      </c>
      <c r="E158" s="145" t="s">
        <v>210</v>
      </c>
      <c r="F158" s="146" t="s">
        <v>211</v>
      </c>
      <c r="G158" s="147" t="s">
        <v>135</v>
      </c>
      <c r="H158" s="148">
        <v>1</v>
      </c>
      <c r="I158" s="149"/>
      <c r="J158" s="149"/>
      <c r="K158" s="150"/>
      <c r="L158" s="29"/>
      <c r="M158" s="151" t="s">
        <v>1</v>
      </c>
      <c r="N158" s="152" t="s">
        <v>33</v>
      </c>
      <c r="O158" s="153">
        <v>0</v>
      </c>
      <c r="P158" s="153">
        <f t="shared" si="9"/>
        <v>0</v>
      </c>
      <c r="Q158" s="153">
        <v>0</v>
      </c>
      <c r="R158" s="153">
        <f t="shared" si="10"/>
        <v>0</v>
      </c>
      <c r="S158" s="153">
        <v>0</v>
      </c>
      <c r="T158" s="154">
        <f t="shared" si="11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5" t="s">
        <v>136</v>
      </c>
      <c r="AT158" s="155" t="s">
        <v>132</v>
      </c>
      <c r="AU158" s="155" t="s">
        <v>73</v>
      </c>
      <c r="AY158" s="14" t="s">
        <v>129</v>
      </c>
      <c r="BE158" s="156">
        <f t="shared" si="12"/>
        <v>0</v>
      </c>
      <c r="BF158" s="156">
        <f t="shared" si="13"/>
        <v>0</v>
      </c>
      <c r="BG158" s="156">
        <f t="shared" si="14"/>
        <v>0</v>
      </c>
      <c r="BH158" s="156">
        <f t="shared" si="15"/>
        <v>0</v>
      </c>
      <c r="BI158" s="156">
        <f t="shared" si="16"/>
        <v>0</v>
      </c>
      <c r="BJ158" s="14" t="s">
        <v>79</v>
      </c>
      <c r="BK158" s="156">
        <f t="shared" si="17"/>
        <v>0</v>
      </c>
      <c r="BL158" s="14" t="s">
        <v>136</v>
      </c>
      <c r="BM158" s="155" t="s">
        <v>212</v>
      </c>
    </row>
    <row r="159" spans="1:65" s="2" customFormat="1" ht="23" customHeight="1">
      <c r="A159" s="28"/>
      <c r="B159" s="143"/>
      <c r="C159" s="144" t="s">
        <v>213</v>
      </c>
      <c r="D159" s="144" t="s">
        <v>132</v>
      </c>
      <c r="E159" s="145" t="s">
        <v>214</v>
      </c>
      <c r="F159" s="146" t="s">
        <v>215</v>
      </c>
      <c r="G159" s="147" t="s">
        <v>135</v>
      </c>
      <c r="H159" s="148">
        <v>2</v>
      </c>
      <c r="I159" s="149"/>
      <c r="J159" s="149"/>
      <c r="K159" s="150"/>
      <c r="L159" s="29"/>
      <c r="M159" s="151" t="s">
        <v>1</v>
      </c>
      <c r="N159" s="152" t="s">
        <v>33</v>
      </c>
      <c r="O159" s="153">
        <v>0</v>
      </c>
      <c r="P159" s="153">
        <f t="shared" si="9"/>
        <v>0</v>
      </c>
      <c r="Q159" s="153">
        <v>0</v>
      </c>
      <c r="R159" s="153">
        <f t="shared" si="10"/>
        <v>0</v>
      </c>
      <c r="S159" s="153">
        <v>0</v>
      </c>
      <c r="T159" s="154">
        <f t="shared" si="11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5" t="s">
        <v>136</v>
      </c>
      <c r="AT159" s="155" t="s">
        <v>132</v>
      </c>
      <c r="AU159" s="155" t="s">
        <v>73</v>
      </c>
      <c r="AY159" s="14" t="s">
        <v>129</v>
      </c>
      <c r="BE159" s="156">
        <f t="shared" si="12"/>
        <v>0</v>
      </c>
      <c r="BF159" s="156">
        <f t="shared" si="13"/>
        <v>0</v>
      </c>
      <c r="BG159" s="156">
        <f t="shared" si="14"/>
        <v>0</v>
      </c>
      <c r="BH159" s="156">
        <f t="shared" si="15"/>
        <v>0</v>
      </c>
      <c r="BI159" s="156">
        <f t="shared" si="16"/>
        <v>0</v>
      </c>
      <c r="BJ159" s="14" t="s">
        <v>79</v>
      </c>
      <c r="BK159" s="156">
        <f t="shared" si="17"/>
        <v>0</v>
      </c>
      <c r="BL159" s="14" t="s">
        <v>136</v>
      </c>
      <c r="BM159" s="155" t="s">
        <v>216</v>
      </c>
    </row>
    <row r="160" spans="1:65" s="2" customFormat="1" ht="21" customHeight="1">
      <c r="A160" s="28"/>
      <c r="B160" s="143"/>
      <c r="C160" s="144" t="s">
        <v>174</v>
      </c>
      <c r="D160" s="144" t="s">
        <v>132</v>
      </c>
      <c r="E160" s="145" t="s">
        <v>217</v>
      </c>
      <c r="F160" s="146" t="s">
        <v>218</v>
      </c>
      <c r="G160" s="147" t="s">
        <v>135</v>
      </c>
      <c r="H160" s="148">
        <v>1</v>
      </c>
      <c r="I160" s="149"/>
      <c r="J160" s="149"/>
      <c r="K160" s="150"/>
      <c r="L160" s="29"/>
      <c r="M160" s="151" t="s">
        <v>1</v>
      </c>
      <c r="N160" s="152" t="s">
        <v>33</v>
      </c>
      <c r="O160" s="153">
        <v>0</v>
      </c>
      <c r="P160" s="153">
        <f t="shared" si="9"/>
        <v>0</v>
      </c>
      <c r="Q160" s="153">
        <v>0</v>
      </c>
      <c r="R160" s="153">
        <f t="shared" si="10"/>
        <v>0</v>
      </c>
      <c r="S160" s="153">
        <v>0</v>
      </c>
      <c r="T160" s="154">
        <f t="shared" si="11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5" t="s">
        <v>136</v>
      </c>
      <c r="AT160" s="155" t="s">
        <v>132</v>
      </c>
      <c r="AU160" s="155" t="s">
        <v>73</v>
      </c>
      <c r="AY160" s="14" t="s">
        <v>129</v>
      </c>
      <c r="BE160" s="156">
        <f t="shared" si="12"/>
        <v>0</v>
      </c>
      <c r="BF160" s="156">
        <f t="shared" si="13"/>
        <v>0</v>
      </c>
      <c r="BG160" s="156">
        <f t="shared" si="14"/>
        <v>0</v>
      </c>
      <c r="BH160" s="156">
        <f t="shared" si="15"/>
        <v>0</v>
      </c>
      <c r="BI160" s="156">
        <f t="shared" si="16"/>
        <v>0</v>
      </c>
      <c r="BJ160" s="14" t="s">
        <v>79</v>
      </c>
      <c r="BK160" s="156">
        <f t="shared" si="17"/>
        <v>0</v>
      </c>
      <c r="BL160" s="14" t="s">
        <v>136</v>
      </c>
      <c r="BM160" s="155" t="s">
        <v>219</v>
      </c>
    </row>
    <row r="161" spans="1:65" s="2" customFormat="1" ht="16.5" customHeight="1">
      <c r="A161" s="28"/>
      <c r="B161" s="143"/>
      <c r="C161" s="144" t="s">
        <v>220</v>
      </c>
      <c r="D161" s="144" t="s">
        <v>132</v>
      </c>
      <c r="E161" s="145" t="s">
        <v>221</v>
      </c>
      <c r="F161" s="146" t="s">
        <v>222</v>
      </c>
      <c r="G161" s="147" t="s">
        <v>135</v>
      </c>
      <c r="H161" s="148">
        <v>1</v>
      </c>
      <c r="I161" s="149"/>
      <c r="J161" s="149"/>
      <c r="K161" s="150"/>
      <c r="L161" s="29"/>
      <c r="M161" s="151" t="s">
        <v>1</v>
      </c>
      <c r="N161" s="152" t="s">
        <v>33</v>
      </c>
      <c r="O161" s="153">
        <v>0</v>
      </c>
      <c r="P161" s="153">
        <f t="shared" si="9"/>
        <v>0</v>
      </c>
      <c r="Q161" s="153">
        <v>0</v>
      </c>
      <c r="R161" s="153">
        <f t="shared" si="10"/>
        <v>0</v>
      </c>
      <c r="S161" s="153">
        <v>0</v>
      </c>
      <c r="T161" s="154">
        <f t="shared" si="11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5" t="s">
        <v>136</v>
      </c>
      <c r="AT161" s="155" t="s">
        <v>132</v>
      </c>
      <c r="AU161" s="155" t="s">
        <v>73</v>
      </c>
      <c r="AY161" s="14" t="s">
        <v>129</v>
      </c>
      <c r="BE161" s="156">
        <f t="shared" si="12"/>
        <v>0</v>
      </c>
      <c r="BF161" s="156">
        <f t="shared" si="13"/>
        <v>0</v>
      </c>
      <c r="BG161" s="156">
        <f t="shared" si="14"/>
        <v>0</v>
      </c>
      <c r="BH161" s="156">
        <f t="shared" si="15"/>
        <v>0</v>
      </c>
      <c r="BI161" s="156">
        <f t="shared" si="16"/>
        <v>0</v>
      </c>
      <c r="BJ161" s="14" t="s">
        <v>79</v>
      </c>
      <c r="BK161" s="156">
        <f t="shared" si="17"/>
        <v>0</v>
      </c>
      <c r="BL161" s="14" t="s">
        <v>136</v>
      </c>
      <c r="BM161" s="155" t="s">
        <v>223</v>
      </c>
    </row>
    <row r="162" spans="1:65" s="2" customFormat="1" ht="21.75" customHeight="1">
      <c r="A162" s="28"/>
      <c r="B162" s="143"/>
      <c r="C162" s="144" t="s">
        <v>178</v>
      </c>
      <c r="D162" s="144" t="s">
        <v>132</v>
      </c>
      <c r="E162" s="145" t="s">
        <v>224</v>
      </c>
      <c r="F162" s="146" t="s">
        <v>225</v>
      </c>
      <c r="G162" s="147" t="s">
        <v>226</v>
      </c>
      <c r="H162" s="148">
        <v>1</v>
      </c>
      <c r="I162" s="149"/>
      <c r="J162" s="149"/>
      <c r="K162" s="150"/>
      <c r="L162" s="29"/>
      <c r="M162" s="151" t="s">
        <v>1</v>
      </c>
      <c r="N162" s="152" t="s">
        <v>33</v>
      </c>
      <c r="O162" s="153">
        <v>0</v>
      </c>
      <c r="P162" s="153">
        <f t="shared" si="9"/>
        <v>0</v>
      </c>
      <c r="Q162" s="153">
        <v>0</v>
      </c>
      <c r="R162" s="153">
        <f t="shared" si="10"/>
        <v>0</v>
      </c>
      <c r="S162" s="153">
        <v>0</v>
      </c>
      <c r="T162" s="154">
        <f t="shared" si="11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5" t="s">
        <v>136</v>
      </c>
      <c r="AT162" s="155" t="s">
        <v>132</v>
      </c>
      <c r="AU162" s="155" t="s">
        <v>73</v>
      </c>
      <c r="AY162" s="14" t="s">
        <v>129</v>
      </c>
      <c r="BE162" s="156">
        <f t="shared" si="12"/>
        <v>0</v>
      </c>
      <c r="BF162" s="156">
        <f t="shared" si="13"/>
        <v>0</v>
      </c>
      <c r="BG162" s="156">
        <f t="shared" si="14"/>
        <v>0</v>
      </c>
      <c r="BH162" s="156">
        <f t="shared" si="15"/>
        <v>0</v>
      </c>
      <c r="BI162" s="156">
        <f t="shared" si="16"/>
        <v>0</v>
      </c>
      <c r="BJ162" s="14" t="s">
        <v>79</v>
      </c>
      <c r="BK162" s="156">
        <f t="shared" si="17"/>
        <v>0</v>
      </c>
      <c r="BL162" s="14" t="s">
        <v>136</v>
      </c>
      <c r="BM162" s="155" t="s">
        <v>227</v>
      </c>
    </row>
    <row r="163" spans="1:65" s="2" customFormat="1" ht="16.5" customHeight="1">
      <c r="A163" s="28"/>
      <c r="B163" s="143"/>
      <c r="C163" s="144" t="s">
        <v>228</v>
      </c>
      <c r="D163" s="144" t="s">
        <v>132</v>
      </c>
      <c r="E163" s="145" t="s">
        <v>229</v>
      </c>
      <c r="F163" s="146" t="s">
        <v>230</v>
      </c>
      <c r="G163" s="147" t="s">
        <v>135</v>
      </c>
      <c r="H163" s="148">
        <v>1</v>
      </c>
      <c r="I163" s="149"/>
      <c r="J163" s="149"/>
      <c r="K163" s="150"/>
      <c r="L163" s="29"/>
      <c r="M163" s="151" t="s">
        <v>1</v>
      </c>
      <c r="N163" s="152" t="s">
        <v>33</v>
      </c>
      <c r="O163" s="153">
        <v>0</v>
      </c>
      <c r="P163" s="153">
        <f t="shared" si="9"/>
        <v>0</v>
      </c>
      <c r="Q163" s="153">
        <v>0</v>
      </c>
      <c r="R163" s="153">
        <f t="shared" si="10"/>
        <v>0</v>
      </c>
      <c r="S163" s="153">
        <v>0</v>
      </c>
      <c r="T163" s="154">
        <f t="shared" si="11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5" t="s">
        <v>136</v>
      </c>
      <c r="AT163" s="155" t="s">
        <v>132</v>
      </c>
      <c r="AU163" s="155" t="s">
        <v>73</v>
      </c>
      <c r="AY163" s="14" t="s">
        <v>129</v>
      </c>
      <c r="BE163" s="156">
        <f t="shared" si="12"/>
        <v>0</v>
      </c>
      <c r="BF163" s="156">
        <f t="shared" si="13"/>
        <v>0</v>
      </c>
      <c r="BG163" s="156">
        <f t="shared" si="14"/>
        <v>0</v>
      </c>
      <c r="BH163" s="156">
        <f t="shared" si="15"/>
        <v>0</v>
      </c>
      <c r="BI163" s="156">
        <f t="shared" si="16"/>
        <v>0</v>
      </c>
      <c r="BJ163" s="14" t="s">
        <v>79</v>
      </c>
      <c r="BK163" s="156">
        <f t="shared" si="17"/>
        <v>0</v>
      </c>
      <c r="BL163" s="14" t="s">
        <v>136</v>
      </c>
      <c r="BM163" s="155" t="s">
        <v>231</v>
      </c>
    </row>
    <row r="164" spans="1:65" s="2" customFormat="1" ht="21.75" customHeight="1">
      <c r="A164" s="28"/>
      <c r="B164" s="143"/>
      <c r="C164" s="144" t="s">
        <v>182</v>
      </c>
      <c r="D164" s="144" t="s">
        <v>132</v>
      </c>
      <c r="E164" s="145" t="s">
        <v>232</v>
      </c>
      <c r="F164" s="146" t="s">
        <v>233</v>
      </c>
      <c r="G164" s="147" t="s">
        <v>135</v>
      </c>
      <c r="H164" s="148">
        <v>1</v>
      </c>
      <c r="I164" s="149"/>
      <c r="J164" s="149"/>
      <c r="K164" s="150"/>
      <c r="L164" s="29"/>
      <c r="M164" s="151" t="s">
        <v>1</v>
      </c>
      <c r="N164" s="152" t="s">
        <v>33</v>
      </c>
      <c r="O164" s="153">
        <v>0</v>
      </c>
      <c r="P164" s="153">
        <f t="shared" si="9"/>
        <v>0</v>
      </c>
      <c r="Q164" s="153">
        <v>0</v>
      </c>
      <c r="R164" s="153">
        <f t="shared" si="10"/>
        <v>0</v>
      </c>
      <c r="S164" s="153">
        <v>0</v>
      </c>
      <c r="T164" s="154">
        <f t="shared" si="11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5" t="s">
        <v>136</v>
      </c>
      <c r="AT164" s="155" t="s">
        <v>132</v>
      </c>
      <c r="AU164" s="155" t="s">
        <v>73</v>
      </c>
      <c r="AY164" s="14" t="s">
        <v>129</v>
      </c>
      <c r="BE164" s="156">
        <f t="shared" si="12"/>
        <v>0</v>
      </c>
      <c r="BF164" s="156">
        <f t="shared" si="13"/>
        <v>0</v>
      </c>
      <c r="BG164" s="156">
        <f t="shared" si="14"/>
        <v>0</v>
      </c>
      <c r="BH164" s="156">
        <f t="shared" si="15"/>
        <v>0</v>
      </c>
      <c r="BI164" s="156">
        <f t="shared" si="16"/>
        <v>0</v>
      </c>
      <c r="BJ164" s="14" t="s">
        <v>79</v>
      </c>
      <c r="BK164" s="156">
        <f t="shared" si="17"/>
        <v>0</v>
      </c>
      <c r="BL164" s="14" t="s">
        <v>136</v>
      </c>
      <c r="BM164" s="155" t="s">
        <v>234</v>
      </c>
    </row>
    <row r="165" spans="1:65" s="2" customFormat="1" ht="16.5" customHeight="1">
      <c r="A165" s="28"/>
      <c r="B165" s="143"/>
      <c r="C165" s="144" t="s">
        <v>235</v>
      </c>
      <c r="D165" s="144" t="s">
        <v>132</v>
      </c>
      <c r="E165" s="145" t="s">
        <v>236</v>
      </c>
      <c r="F165" s="146" t="s">
        <v>237</v>
      </c>
      <c r="G165" s="147" t="s">
        <v>135</v>
      </c>
      <c r="H165" s="148">
        <v>1</v>
      </c>
      <c r="I165" s="149"/>
      <c r="J165" s="149"/>
      <c r="K165" s="150"/>
      <c r="L165" s="29"/>
      <c r="M165" s="151" t="s">
        <v>1</v>
      </c>
      <c r="N165" s="152" t="s">
        <v>33</v>
      </c>
      <c r="O165" s="153">
        <v>0</v>
      </c>
      <c r="P165" s="153">
        <f t="shared" si="9"/>
        <v>0</v>
      </c>
      <c r="Q165" s="153">
        <v>0</v>
      </c>
      <c r="R165" s="153">
        <f t="shared" si="10"/>
        <v>0</v>
      </c>
      <c r="S165" s="153">
        <v>0</v>
      </c>
      <c r="T165" s="154">
        <f t="shared" si="11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5" t="s">
        <v>136</v>
      </c>
      <c r="AT165" s="155" t="s">
        <v>132</v>
      </c>
      <c r="AU165" s="155" t="s">
        <v>73</v>
      </c>
      <c r="AY165" s="14" t="s">
        <v>129</v>
      </c>
      <c r="BE165" s="156">
        <f t="shared" si="12"/>
        <v>0</v>
      </c>
      <c r="BF165" s="156">
        <f t="shared" si="13"/>
        <v>0</v>
      </c>
      <c r="BG165" s="156">
        <f t="shared" si="14"/>
        <v>0</v>
      </c>
      <c r="BH165" s="156">
        <f t="shared" si="15"/>
        <v>0</v>
      </c>
      <c r="BI165" s="156">
        <f t="shared" si="16"/>
        <v>0</v>
      </c>
      <c r="BJ165" s="14" t="s">
        <v>79</v>
      </c>
      <c r="BK165" s="156">
        <f t="shared" si="17"/>
        <v>0</v>
      </c>
      <c r="BL165" s="14" t="s">
        <v>136</v>
      </c>
      <c r="BM165" s="155" t="s">
        <v>238</v>
      </c>
    </row>
    <row r="166" spans="1:65" s="2" customFormat="1" ht="33" customHeight="1">
      <c r="A166" s="28"/>
      <c r="B166" s="143"/>
      <c r="C166" s="144" t="s">
        <v>186</v>
      </c>
      <c r="D166" s="144" t="s">
        <v>132</v>
      </c>
      <c r="E166" s="145" t="s">
        <v>239</v>
      </c>
      <c r="F166" s="146" t="s">
        <v>240</v>
      </c>
      <c r="G166" s="147" t="s">
        <v>135</v>
      </c>
      <c r="H166" s="148">
        <v>2</v>
      </c>
      <c r="I166" s="149"/>
      <c r="J166" s="149"/>
      <c r="K166" s="150"/>
      <c r="L166" s="29"/>
      <c r="M166" s="151" t="s">
        <v>1</v>
      </c>
      <c r="N166" s="152" t="s">
        <v>33</v>
      </c>
      <c r="O166" s="153">
        <v>0</v>
      </c>
      <c r="P166" s="153">
        <f t="shared" si="9"/>
        <v>0</v>
      </c>
      <c r="Q166" s="153">
        <v>0</v>
      </c>
      <c r="R166" s="153">
        <f t="shared" si="10"/>
        <v>0</v>
      </c>
      <c r="S166" s="153">
        <v>0</v>
      </c>
      <c r="T166" s="154">
        <f t="shared" si="11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5" t="s">
        <v>136</v>
      </c>
      <c r="AT166" s="155" t="s">
        <v>132</v>
      </c>
      <c r="AU166" s="155" t="s">
        <v>73</v>
      </c>
      <c r="AY166" s="14" t="s">
        <v>129</v>
      </c>
      <c r="BE166" s="156">
        <f t="shared" si="12"/>
        <v>0</v>
      </c>
      <c r="BF166" s="156">
        <f t="shared" si="13"/>
        <v>0</v>
      </c>
      <c r="BG166" s="156">
        <f t="shared" si="14"/>
        <v>0</v>
      </c>
      <c r="BH166" s="156">
        <f t="shared" si="15"/>
        <v>0</v>
      </c>
      <c r="BI166" s="156">
        <f t="shared" si="16"/>
        <v>0</v>
      </c>
      <c r="BJ166" s="14" t="s">
        <v>79</v>
      </c>
      <c r="BK166" s="156">
        <f t="shared" si="17"/>
        <v>0</v>
      </c>
      <c r="BL166" s="14" t="s">
        <v>136</v>
      </c>
      <c r="BM166" s="155" t="s">
        <v>241</v>
      </c>
    </row>
    <row r="167" spans="1:65" s="2" customFormat="1" ht="26" customHeight="1">
      <c r="A167" s="28"/>
      <c r="B167" s="143"/>
      <c r="C167" s="144" t="s">
        <v>242</v>
      </c>
      <c r="D167" s="144" t="s">
        <v>132</v>
      </c>
      <c r="E167" s="145" t="s">
        <v>243</v>
      </c>
      <c r="F167" s="146" t="s">
        <v>244</v>
      </c>
      <c r="G167" s="147" t="s">
        <v>135</v>
      </c>
      <c r="H167" s="148">
        <v>4</v>
      </c>
      <c r="I167" s="149"/>
      <c r="J167" s="149"/>
      <c r="K167" s="150"/>
      <c r="L167" s="29"/>
      <c r="M167" s="151" t="s">
        <v>1</v>
      </c>
      <c r="N167" s="152" t="s">
        <v>33</v>
      </c>
      <c r="O167" s="153">
        <v>0</v>
      </c>
      <c r="P167" s="153">
        <f t="shared" si="9"/>
        <v>0</v>
      </c>
      <c r="Q167" s="153">
        <v>0</v>
      </c>
      <c r="R167" s="153">
        <f t="shared" si="10"/>
        <v>0</v>
      </c>
      <c r="S167" s="153">
        <v>0</v>
      </c>
      <c r="T167" s="154">
        <f t="shared" si="11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5" t="s">
        <v>136</v>
      </c>
      <c r="AT167" s="155" t="s">
        <v>132</v>
      </c>
      <c r="AU167" s="155" t="s">
        <v>73</v>
      </c>
      <c r="AY167" s="14" t="s">
        <v>129</v>
      </c>
      <c r="BE167" s="156">
        <f t="shared" si="12"/>
        <v>0</v>
      </c>
      <c r="BF167" s="156">
        <f t="shared" si="13"/>
        <v>0</v>
      </c>
      <c r="BG167" s="156">
        <f t="shared" si="14"/>
        <v>0</v>
      </c>
      <c r="BH167" s="156">
        <f t="shared" si="15"/>
        <v>0</v>
      </c>
      <c r="BI167" s="156">
        <f t="shared" si="16"/>
        <v>0</v>
      </c>
      <c r="BJ167" s="14" t="s">
        <v>79</v>
      </c>
      <c r="BK167" s="156">
        <f t="shared" si="17"/>
        <v>0</v>
      </c>
      <c r="BL167" s="14" t="s">
        <v>136</v>
      </c>
      <c r="BM167" s="155" t="s">
        <v>245</v>
      </c>
    </row>
    <row r="168" spans="1:65" s="2" customFormat="1" ht="16.5" customHeight="1">
      <c r="A168" s="28"/>
      <c r="B168" s="143"/>
      <c r="C168" s="144" t="s">
        <v>191</v>
      </c>
      <c r="D168" s="144" t="s">
        <v>132</v>
      </c>
      <c r="E168" s="145" t="s">
        <v>246</v>
      </c>
      <c r="F168" s="146" t="s">
        <v>247</v>
      </c>
      <c r="G168" s="147" t="s">
        <v>135</v>
      </c>
      <c r="H168" s="148">
        <v>2</v>
      </c>
      <c r="I168" s="149"/>
      <c r="J168" s="149"/>
      <c r="K168" s="150"/>
      <c r="L168" s="29"/>
      <c r="M168" s="151" t="s">
        <v>1</v>
      </c>
      <c r="N168" s="152" t="s">
        <v>33</v>
      </c>
      <c r="O168" s="153">
        <v>0</v>
      </c>
      <c r="P168" s="153">
        <f t="shared" si="9"/>
        <v>0</v>
      </c>
      <c r="Q168" s="153">
        <v>0</v>
      </c>
      <c r="R168" s="153">
        <f t="shared" si="10"/>
        <v>0</v>
      </c>
      <c r="S168" s="153">
        <v>0</v>
      </c>
      <c r="T168" s="154">
        <f t="shared" si="11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5" t="s">
        <v>136</v>
      </c>
      <c r="AT168" s="155" t="s">
        <v>132</v>
      </c>
      <c r="AU168" s="155" t="s">
        <v>73</v>
      </c>
      <c r="AY168" s="14" t="s">
        <v>129</v>
      </c>
      <c r="BE168" s="156">
        <f t="shared" si="12"/>
        <v>0</v>
      </c>
      <c r="BF168" s="156">
        <f t="shared" si="13"/>
        <v>0</v>
      </c>
      <c r="BG168" s="156">
        <f t="shared" si="14"/>
        <v>0</v>
      </c>
      <c r="BH168" s="156">
        <f t="shared" si="15"/>
        <v>0</v>
      </c>
      <c r="BI168" s="156">
        <f t="shared" si="16"/>
        <v>0</v>
      </c>
      <c r="BJ168" s="14" t="s">
        <v>79</v>
      </c>
      <c r="BK168" s="156">
        <f t="shared" si="17"/>
        <v>0</v>
      </c>
      <c r="BL168" s="14" t="s">
        <v>136</v>
      </c>
      <c r="BM168" s="155" t="s">
        <v>248</v>
      </c>
    </row>
    <row r="169" spans="1:65" s="2" customFormat="1" ht="16.5" customHeight="1">
      <c r="A169" s="28"/>
      <c r="B169" s="143"/>
      <c r="C169" s="144" t="s">
        <v>249</v>
      </c>
      <c r="D169" s="144" t="s">
        <v>132</v>
      </c>
      <c r="E169" s="145" t="s">
        <v>250</v>
      </c>
      <c r="F169" s="146" t="s">
        <v>251</v>
      </c>
      <c r="G169" s="147" t="s">
        <v>252</v>
      </c>
      <c r="H169" s="148">
        <v>1.3</v>
      </c>
      <c r="I169" s="149"/>
      <c r="J169" s="149"/>
      <c r="K169" s="150"/>
      <c r="L169" s="29"/>
      <c r="M169" s="151" t="s">
        <v>1</v>
      </c>
      <c r="N169" s="152" t="s">
        <v>33</v>
      </c>
      <c r="O169" s="153">
        <v>0</v>
      </c>
      <c r="P169" s="153">
        <f t="shared" si="9"/>
        <v>0</v>
      </c>
      <c r="Q169" s="153">
        <v>0</v>
      </c>
      <c r="R169" s="153">
        <f t="shared" si="10"/>
        <v>0</v>
      </c>
      <c r="S169" s="153">
        <v>0</v>
      </c>
      <c r="T169" s="154">
        <f t="shared" si="11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5" t="s">
        <v>136</v>
      </c>
      <c r="AT169" s="155" t="s">
        <v>132</v>
      </c>
      <c r="AU169" s="155" t="s">
        <v>73</v>
      </c>
      <c r="AY169" s="14" t="s">
        <v>129</v>
      </c>
      <c r="BE169" s="156">
        <f t="shared" si="12"/>
        <v>0</v>
      </c>
      <c r="BF169" s="156">
        <f t="shared" si="13"/>
        <v>0</v>
      </c>
      <c r="BG169" s="156">
        <f t="shared" si="14"/>
        <v>0</v>
      </c>
      <c r="BH169" s="156">
        <f t="shared" si="15"/>
        <v>0</v>
      </c>
      <c r="BI169" s="156">
        <f t="shared" si="16"/>
        <v>0</v>
      </c>
      <c r="BJ169" s="14" t="s">
        <v>79</v>
      </c>
      <c r="BK169" s="156">
        <f t="shared" si="17"/>
        <v>0</v>
      </c>
      <c r="BL169" s="14" t="s">
        <v>136</v>
      </c>
      <c r="BM169" s="155" t="s">
        <v>253</v>
      </c>
    </row>
    <row r="170" spans="1:65" s="11" customFormat="1" ht="26" customHeight="1">
      <c r="B170" s="133"/>
      <c r="D170" s="134" t="s">
        <v>66</v>
      </c>
      <c r="E170" s="135" t="s">
        <v>254</v>
      </c>
      <c r="F170" s="135" t="s">
        <v>255</v>
      </c>
      <c r="J170" s="136">
        <f>BK170</f>
        <v>0</v>
      </c>
      <c r="L170" s="133"/>
      <c r="M170" s="137"/>
      <c r="N170" s="138"/>
      <c r="O170" s="138"/>
      <c r="P170" s="139">
        <f>SUM(P171:P200)</f>
        <v>0</v>
      </c>
      <c r="Q170" s="138"/>
      <c r="R170" s="139">
        <f>SUM(R171:R200)</f>
        <v>0</v>
      </c>
      <c r="S170" s="138"/>
      <c r="T170" s="140">
        <f>SUM(T171:T200)</f>
        <v>0</v>
      </c>
      <c r="AR170" s="134" t="s">
        <v>73</v>
      </c>
      <c r="AT170" s="141" t="s">
        <v>66</v>
      </c>
      <c r="AU170" s="141" t="s">
        <v>67</v>
      </c>
      <c r="AY170" s="134" t="s">
        <v>129</v>
      </c>
      <c r="BK170" s="142">
        <f>SUM(BK171:BK200)</f>
        <v>0</v>
      </c>
    </row>
    <row r="171" spans="1:65" s="2" customFormat="1" ht="16.5" customHeight="1">
      <c r="A171" s="28"/>
      <c r="B171" s="143"/>
      <c r="C171" s="144" t="s">
        <v>195</v>
      </c>
      <c r="D171" s="144" t="s">
        <v>132</v>
      </c>
      <c r="E171" s="145" t="s">
        <v>256</v>
      </c>
      <c r="F171" s="146" t="s">
        <v>257</v>
      </c>
      <c r="G171" s="147" t="s">
        <v>135</v>
      </c>
      <c r="H171" s="148">
        <v>8</v>
      </c>
      <c r="I171" s="149"/>
      <c r="J171" s="149"/>
      <c r="K171" s="150"/>
      <c r="L171" s="29"/>
      <c r="M171" s="151" t="s">
        <v>1</v>
      </c>
      <c r="N171" s="152" t="s">
        <v>33</v>
      </c>
      <c r="O171" s="153">
        <v>0</v>
      </c>
      <c r="P171" s="153">
        <f t="shared" ref="P171:P200" si="18">O171*H171</f>
        <v>0</v>
      </c>
      <c r="Q171" s="153">
        <v>0</v>
      </c>
      <c r="R171" s="153">
        <f t="shared" ref="R171:R200" si="19">Q171*H171</f>
        <v>0</v>
      </c>
      <c r="S171" s="153">
        <v>0</v>
      </c>
      <c r="T171" s="154">
        <f t="shared" ref="T171:T200" si="20"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5" t="s">
        <v>136</v>
      </c>
      <c r="AT171" s="155" t="s">
        <v>132</v>
      </c>
      <c r="AU171" s="155" t="s">
        <v>73</v>
      </c>
      <c r="AY171" s="14" t="s">
        <v>129</v>
      </c>
      <c r="BE171" s="156">
        <f t="shared" ref="BE171:BE200" si="21">IF(N171="základná",J171,0)</f>
        <v>0</v>
      </c>
      <c r="BF171" s="156">
        <f t="shared" ref="BF171:BF200" si="22">IF(N171="znížená",J171,0)</f>
        <v>0</v>
      </c>
      <c r="BG171" s="156">
        <f t="shared" ref="BG171:BG200" si="23">IF(N171="zákl. prenesená",J171,0)</f>
        <v>0</v>
      </c>
      <c r="BH171" s="156">
        <f t="shared" ref="BH171:BH200" si="24">IF(N171="zníž. prenesená",J171,0)</f>
        <v>0</v>
      </c>
      <c r="BI171" s="156">
        <f t="shared" ref="BI171:BI200" si="25">IF(N171="nulová",J171,0)</f>
        <v>0</v>
      </c>
      <c r="BJ171" s="14" t="s">
        <v>79</v>
      </c>
      <c r="BK171" s="156">
        <f t="shared" ref="BK171:BK200" si="26">ROUND(I171*H171,2)</f>
        <v>0</v>
      </c>
      <c r="BL171" s="14" t="s">
        <v>136</v>
      </c>
      <c r="BM171" s="155" t="s">
        <v>258</v>
      </c>
    </row>
    <row r="172" spans="1:65" s="2" customFormat="1" ht="21" customHeight="1">
      <c r="A172" s="28"/>
      <c r="B172" s="143"/>
      <c r="C172" s="144" t="s">
        <v>259</v>
      </c>
      <c r="D172" s="144" t="s">
        <v>132</v>
      </c>
      <c r="E172" s="145" t="s">
        <v>260</v>
      </c>
      <c r="F172" s="146" t="s">
        <v>261</v>
      </c>
      <c r="G172" s="147" t="s">
        <v>135</v>
      </c>
      <c r="H172" s="148">
        <v>8</v>
      </c>
      <c r="I172" s="149"/>
      <c r="J172" s="149"/>
      <c r="K172" s="150"/>
      <c r="L172" s="29"/>
      <c r="M172" s="151" t="s">
        <v>1</v>
      </c>
      <c r="N172" s="152" t="s">
        <v>33</v>
      </c>
      <c r="O172" s="153">
        <v>0</v>
      </c>
      <c r="P172" s="153">
        <f t="shared" si="18"/>
        <v>0</v>
      </c>
      <c r="Q172" s="153">
        <v>0</v>
      </c>
      <c r="R172" s="153">
        <f t="shared" si="19"/>
        <v>0</v>
      </c>
      <c r="S172" s="153">
        <v>0</v>
      </c>
      <c r="T172" s="154">
        <f t="shared" si="20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5" t="s">
        <v>136</v>
      </c>
      <c r="AT172" s="155" t="s">
        <v>132</v>
      </c>
      <c r="AU172" s="155" t="s">
        <v>73</v>
      </c>
      <c r="AY172" s="14" t="s">
        <v>129</v>
      </c>
      <c r="BE172" s="156">
        <f t="shared" si="21"/>
        <v>0</v>
      </c>
      <c r="BF172" s="156">
        <f t="shared" si="22"/>
        <v>0</v>
      </c>
      <c r="BG172" s="156">
        <f t="shared" si="23"/>
        <v>0</v>
      </c>
      <c r="BH172" s="156">
        <f t="shared" si="24"/>
        <v>0</v>
      </c>
      <c r="BI172" s="156">
        <f t="shared" si="25"/>
        <v>0</v>
      </c>
      <c r="BJ172" s="14" t="s">
        <v>79</v>
      </c>
      <c r="BK172" s="156">
        <f t="shared" si="26"/>
        <v>0</v>
      </c>
      <c r="BL172" s="14" t="s">
        <v>136</v>
      </c>
      <c r="BM172" s="155" t="s">
        <v>262</v>
      </c>
    </row>
    <row r="173" spans="1:65" s="2" customFormat="1" ht="21.75" customHeight="1">
      <c r="A173" s="28"/>
      <c r="B173" s="143"/>
      <c r="C173" s="144" t="s">
        <v>198</v>
      </c>
      <c r="D173" s="144" t="s">
        <v>132</v>
      </c>
      <c r="E173" s="145" t="s">
        <v>263</v>
      </c>
      <c r="F173" s="146" t="s">
        <v>264</v>
      </c>
      <c r="G173" s="147" t="s">
        <v>157</v>
      </c>
      <c r="H173" s="148">
        <v>12</v>
      </c>
      <c r="I173" s="149"/>
      <c r="J173" s="149"/>
      <c r="K173" s="150"/>
      <c r="L173" s="29"/>
      <c r="M173" s="151" t="s">
        <v>1</v>
      </c>
      <c r="N173" s="152" t="s">
        <v>33</v>
      </c>
      <c r="O173" s="153">
        <v>0</v>
      </c>
      <c r="P173" s="153">
        <f t="shared" si="18"/>
        <v>0</v>
      </c>
      <c r="Q173" s="153">
        <v>0</v>
      </c>
      <c r="R173" s="153">
        <f t="shared" si="19"/>
        <v>0</v>
      </c>
      <c r="S173" s="153">
        <v>0</v>
      </c>
      <c r="T173" s="154">
        <f t="shared" si="20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5" t="s">
        <v>136</v>
      </c>
      <c r="AT173" s="155" t="s">
        <v>132</v>
      </c>
      <c r="AU173" s="155" t="s">
        <v>73</v>
      </c>
      <c r="AY173" s="14" t="s">
        <v>129</v>
      </c>
      <c r="BE173" s="156">
        <f t="shared" si="21"/>
        <v>0</v>
      </c>
      <c r="BF173" s="156">
        <f t="shared" si="22"/>
        <v>0</v>
      </c>
      <c r="BG173" s="156">
        <f t="shared" si="23"/>
        <v>0</v>
      </c>
      <c r="BH173" s="156">
        <f t="shared" si="24"/>
        <v>0</v>
      </c>
      <c r="BI173" s="156">
        <f t="shared" si="25"/>
        <v>0</v>
      </c>
      <c r="BJ173" s="14" t="s">
        <v>79</v>
      </c>
      <c r="BK173" s="156">
        <f t="shared" si="26"/>
        <v>0</v>
      </c>
      <c r="BL173" s="14" t="s">
        <v>136</v>
      </c>
      <c r="BM173" s="155" t="s">
        <v>265</v>
      </c>
    </row>
    <row r="174" spans="1:65" s="2" customFormat="1" ht="16.5" customHeight="1">
      <c r="A174" s="28"/>
      <c r="B174" s="143"/>
      <c r="C174" s="144" t="s">
        <v>266</v>
      </c>
      <c r="D174" s="144" t="s">
        <v>132</v>
      </c>
      <c r="E174" s="145" t="s">
        <v>267</v>
      </c>
      <c r="F174" s="146" t="s">
        <v>268</v>
      </c>
      <c r="G174" s="147" t="s">
        <v>157</v>
      </c>
      <c r="H174" s="148">
        <v>12</v>
      </c>
      <c r="I174" s="149"/>
      <c r="J174" s="149"/>
      <c r="K174" s="150"/>
      <c r="L174" s="29"/>
      <c r="M174" s="151" t="s">
        <v>1</v>
      </c>
      <c r="N174" s="152" t="s">
        <v>33</v>
      </c>
      <c r="O174" s="153">
        <v>0</v>
      </c>
      <c r="P174" s="153">
        <f t="shared" si="18"/>
        <v>0</v>
      </c>
      <c r="Q174" s="153">
        <v>0</v>
      </c>
      <c r="R174" s="153">
        <f t="shared" si="19"/>
        <v>0</v>
      </c>
      <c r="S174" s="153">
        <v>0</v>
      </c>
      <c r="T174" s="154">
        <f t="shared" si="20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5" t="s">
        <v>136</v>
      </c>
      <c r="AT174" s="155" t="s">
        <v>132</v>
      </c>
      <c r="AU174" s="155" t="s">
        <v>73</v>
      </c>
      <c r="AY174" s="14" t="s">
        <v>129</v>
      </c>
      <c r="BE174" s="156">
        <f t="shared" si="21"/>
        <v>0</v>
      </c>
      <c r="BF174" s="156">
        <f t="shared" si="22"/>
        <v>0</v>
      </c>
      <c r="BG174" s="156">
        <f t="shared" si="23"/>
        <v>0</v>
      </c>
      <c r="BH174" s="156">
        <f t="shared" si="24"/>
        <v>0</v>
      </c>
      <c r="BI174" s="156">
        <f t="shared" si="25"/>
        <v>0</v>
      </c>
      <c r="BJ174" s="14" t="s">
        <v>79</v>
      </c>
      <c r="BK174" s="156">
        <f t="shared" si="26"/>
        <v>0</v>
      </c>
      <c r="BL174" s="14" t="s">
        <v>136</v>
      </c>
      <c r="BM174" s="155" t="s">
        <v>269</v>
      </c>
    </row>
    <row r="175" spans="1:65" s="2" customFormat="1" ht="26" customHeight="1">
      <c r="A175" s="28"/>
      <c r="B175" s="143"/>
      <c r="C175" s="144" t="s">
        <v>202</v>
      </c>
      <c r="D175" s="144" t="s">
        <v>132</v>
      </c>
      <c r="E175" s="145" t="s">
        <v>270</v>
      </c>
      <c r="F175" s="146" t="s">
        <v>271</v>
      </c>
      <c r="G175" s="147" t="s">
        <v>135</v>
      </c>
      <c r="H175" s="148">
        <v>7</v>
      </c>
      <c r="I175" s="149"/>
      <c r="J175" s="149"/>
      <c r="K175" s="150"/>
      <c r="L175" s="29"/>
      <c r="M175" s="151" t="s">
        <v>1</v>
      </c>
      <c r="N175" s="152" t="s">
        <v>33</v>
      </c>
      <c r="O175" s="153">
        <v>0</v>
      </c>
      <c r="P175" s="153">
        <f t="shared" si="18"/>
        <v>0</v>
      </c>
      <c r="Q175" s="153">
        <v>0</v>
      </c>
      <c r="R175" s="153">
        <f t="shared" si="19"/>
        <v>0</v>
      </c>
      <c r="S175" s="153">
        <v>0</v>
      </c>
      <c r="T175" s="154">
        <f t="shared" si="20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5" t="s">
        <v>136</v>
      </c>
      <c r="AT175" s="155" t="s">
        <v>132</v>
      </c>
      <c r="AU175" s="155" t="s">
        <v>73</v>
      </c>
      <c r="AY175" s="14" t="s">
        <v>129</v>
      </c>
      <c r="BE175" s="156">
        <f t="shared" si="21"/>
        <v>0</v>
      </c>
      <c r="BF175" s="156">
        <f t="shared" si="22"/>
        <v>0</v>
      </c>
      <c r="BG175" s="156">
        <f t="shared" si="23"/>
        <v>0</v>
      </c>
      <c r="BH175" s="156">
        <f t="shared" si="24"/>
        <v>0</v>
      </c>
      <c r="BI175" s="156">
        <f t="shared" si="25"/>
        <v>0</v>
      </c>
      <c r="BJ175" s="14" t="s">
        <v>79</v>
      </c>
      <c r="BK175" s="156">
        <f t="shared" si="26"/>
        <v>0</v>
      </c>
      <c r="BL175" s="14" t="s">
        <v>136</v>
      </c>
      <c r="BM175" s="155" t="s">
        <v>272</v>
      </c>
    </row>
    <row r="176" spans="1:65" s="2" customFormat="1" ht="21.75" customHeight="1">
      <c r="A176" s="28"/>
      <c r="B176" s="143"/>
      <c r="C176" s="144" t="s">
        <v>273</v>
      </c>
      <c r="D176" s="144" t="s">
        <v>132</v>
      </c>
      <c r="E176" s="145" t="s">
        <v>274</v>
      </c>
      <c r="F176" s="146" t="s">
        <v>275</v>
      </c>
      <c r="G176" s="147" t="s">
        <v>135</v>
      </c>
      <c r="H176" s="148">
        <v>3</v>
      </c>
      <c r="I176" s="149"/>
      <c r="J176" s="149"/>
      <c r="K176" s="150"/>
      <c r="L176" s="29"/>
      <c r="M176" s="151" t="s">
        <v>1</v>
      </c>
      <c r="N176" s="152" t="s">
        <v>33</v>
      </c>
      <c r="O176" s="153">
        <v>0</v>
      </c>
      <c r="P176" s="153">
        <f t="shared" si="18"/>
        <v>0</v>
      </c>
      <c r="Q176" s="153">
        <v>0</v>
      </c>
      <c r="R176" s="153">
        <f t="shared" si="19"/>
        <v>0</v>
      </c>
      <c r="S176" s="153">
        <v>0</v>
      </c>
      <c r="T176" s="154">
        <f t="shared" si="20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5" t="s">
        <v>136</v>
      </c>
      <c r="AT176" s="155" t="s">
        <v>132</v>
      </c>
      <c r="AU176" s="155" t="s">
        <v>73</v>
      </c>
      <c r="AY176" s="14" t="s">
        <v>129</v>
      </c>
      <c r="BE176" s="156">
        <f t="shared" si="21"/>
        <v>0</v>
      </c>
      <c r="BF176" s="156">
        <f t="shared" si="22"/>
        <v>0</v>
      </c>
      <c r="BG176" s="156">
        <f t="shared" si="23"/>
        <v>0</v>
      </c>
      <c r="BH176" s="156">
        <f t="shared" si="24"/>
        <v>0</v>
      </c>
      <c r="BI176" s="156">
        <f t="shared" si="25"/>
        <v>0</v>
      </c>
      <c r="BJ176" s="14" t="s">
        <v>79</v>
      </c>
      <c r="BK176" s="156">
        <f t="shared" si="26"/>
        <v>0</v>
      </c>
      <c r="BL176" s="14" t="s">
        <v>136</v>
      </c>
      <c r="BM176" s="155" t="s">
        <v>276</v>
      </c>
    </row>
    <row r="177" spans="1:65" s="2" customFormat="1" ht="21.75" customHeight="1">
      <c r="A177" s="28"/>
      <c r="B177" s="143"/>
      <c r="C177" s="144" t="s">
        <v>205</v>
      </c>
      <c r="D177" s="144" t="s">
        <v>132</v>
      </c>
      <c r="E177" s="145" t="s">
        <v>277</v>
      </c>
      <c r="F177" s="146" t="s">
        <v>278</v>
      </c>
      <c r="G177" s="147" t="s">
        <v>135</v>
      </c>
      <c r="H177" s="148">
        <v>1</v>
      </c>
      <c r="I177" s="149"/>
      <c r="J177" s="149"/>
      <c r="K177" s="150"/>
      <c r="L177" s="29"/>
      <c r="M177" s="151" t="s">
        <v>1</v>
      </c>
      <c r="N177" s="152" t="s">
        <v>33</v>
      </c>
      <c r="O177" s="153">
        <v>0</v>
      </c>
      <c r="P177" s="153">
        <f t="shared" si="18"/>
        <v>0</v>
      </c>
      <c r="Q177" s="153">
        <v>0</v>
      </c>
      <c r="R177" s="153">
        <f t="shared" si="19"/>
        <v>0</v>
      </c>
      <c r="S177" s="153">
        <v>0</v>
      </c>
      <c r="T177" s="154">
        <f t="shared" si="20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5" t="s">
        <v>136</v>
      </c>
      <c r="AT177" s="155" t="s">
        <v>132</v>
      </c>
      <c r="AU177" s="155" t="s">
        <v>73</v>
      </c>
      <c r="AY177" s="14" t="s">
        <v>129</v>
      </c>
      <c r="BE177" s="156">
        <f t="shared" si="21"/>
        <v>0</v>
      </c>
      <c r="BF177" s="156">
        <f t="shared" si="22"/>
        <v>0</v>
      </c>
      <c r="BG177" s="156">
        <f t="shared" si="23"/>
        <v>0</v>
      </c>
      <c r="BH177" s="156">
        <f t="shared" si="24"/>
        <v>0</v>
      </c>
      <c r="BI177" s="156">
        <f t="shared" si="25"/>
        <v>0</v>
      </c>
      <c r="BJ177" s="14" t="s">
        <v>79</v>
      </c>
      <c r="BK177" s="156">
        <f t="shared" si="26"/>
        <v>0</v>
      </c>
      <c r="BL177" s="14" t="s">
        <v>136</v>
      </c>
      <c r="BM177" s="155" t="s">
        <v>279</v>
      </c>
    </row>
    <row r="178" spans="1:65" s="2" customFormat="1" ht="22" customHeight="1">
      <c r="A178" s="28"/>
      <c r="B178" s="143"/>
      <c r="C178" s="144" t="s">
        <v>280</v>
      </c>
      <c r="D178" s="144" t="s">
        <v>132</v>
      </c>
      <c r="E178" s="145" t="s">
        <v>281</v>
      </c>
      <c r="F178" s="146" t="s">
        <v>282</v>
      </c>
      <c r="G178" s="147" t="s">
        <v>135</v>
      </c>
      <c r="H178" s="148">
        <v>2</v>
      </c>
      <c r="I178" s="149"/>
      <c r="J178" s="149"/>
      <c r="K178" s="150"/>
      <c r="L178" s="29"/>
      <c r="M178" s="151" t="s">
        <v>1</v>
      </c>
      <c r="N178" s="152" t="s">
        <v>33</v>
      </c>
      <c r="O178" s="153">
        <v>0</v>
      </c>
      <c r="P178" s="153">
        <f t="shared" si="18"/>
        <v>0</v>
      </c>
      <c r="Q178" s="153">
        <v>0</v>
      </c>
      <c r="R178" s="153">
        <f t="shared" si="19"/>
        <v>0</v>
      </c>
      <c r="S178" s="153">
        <v>0</v>
      </c>
      <c r="T178" s="154">
        <f t="shared" si="20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5" t="s">
        <v>136</v>
      </c>
      <c r="AT178" s="155" t="s">
        <v>132</v>
      </c>
      <c r="AU178" s="155" t="s">
        <v>73</v>
      </c>
      <c r="AY178" s="14" t="s">
        <v>129</v>
      </c>
      <c r="BE178" s="156">
        <f t="shared" si="21"/>
        <v>0</v>
      </c>
      <c r="BF178" s="156">
        <f t="shared" si="22"/>
        <v>0</v>
      </c>
      <c r="BG178" s="156">
        <f t="shared" si="23"/>
        <v>0</v>
      </c>
      <c r="BH178" s="156">
        <f t="shared" si="24"/>
        <v>0</v>
      </c>
      <c r="BI178" s="156">
        <f t="shared" si="25"/>
        <v>0</v>
      </c>
      <c r="BJ178" s="14" t="s">
        <v>79</v>
      </c>
      <c r="BK178" s="156">
        <f t="shared" si="26"/>
        <v>0</v>
      </c>
      <c r="BL178" s="14" t="s">
        <v>136</v>
      </c>
      <c r="BM178" s="155" t="s">
        <v>283</v>
      </c>
    </row>
    <row r="179" spans="1:65" s="2" customFormat="1" ht="23" customHeight="1">
      <c r="A179" s="28"/>
      <c r="B179" s="143"/>
      <c r="C179" s="144" t="s">
        <v>209</v>
      </c>
      <c r="D179" s="144" t="s">
        <v>132</v>
      </c>
      <c r="E179" s="145" t="s">
        <v>284</v>
      </c>
      <c r="F179" s="146" t="s">
        <v>285</v>
      </c>
      <c r="G179" s="147" t="s">
        <v>135</v>
      </c>
      <c r="H179" s="148">
        <v>13</v>
      </c>
      <c r="I179" s="149"/>
      <c r="J179" s="149"/>
      <c r="K179" s="150"/>
      <c r="L179" s="29"/>
      <c r="M179" s="151" t="s">
        <v>1</v>
      </c>
      <c r="N179" s="152" t="s">
        <v>33</v>
      </c>
      <c r="O179" s="153">
        <v>0</v>
      </c>
      <c r="P179" s="153">
        <f t="shared" si="18"/>
        <v>0</v>
      </c>
      <c r="Q179" s="153">
        <v>0</v>
      </c>
      <c r="R179" s="153">
        <f t="shared" si="19"/>
        <v>0</v>
      </c>
      <c r="S179" s="153">
        <v>0</v>
      </c>
      <c r="T179" s="154">
        <f t="shared" si="20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5" t="s">
        <v>136</v>
      </c>
      <c r="AT179" s="155" t="s">
        <v>132</v>
      </c>
      <c r="AU179" s="155" t="s">
        <v>73</v>
      </c>
      <c r="AY179" s="14" t="s">
        <v>129</v>
      </c>
      <c r="BE179" s="156">
        <f t="shared" si="21"/>
        <v>0</v>
      </c>
      <c r="BF179" s="156">
        <f t="shared" si="22"/>
        <v>0</v>
      </c>
      <c r="BG179" s="156">
        <f t="shared" si="23"/>
        <v>0</v>
      </c>
      <c r="BH179" s="156">
        <f t="shared" si="24"/>
        <v>0</v>
      </c>
      <c r="BI179" s="156">
        <f t="shared" si="25"/>
        <v>0</v>
      </c>
      <c r="BJ179" s="14" t="s">
        <v>79</v>
      </c>
      <c r="BK179" s="156">
        <f t="shared" si="26"/>
        <v>0</v>
      </c>
      <c r="BL179" s="14" t="s">
        <v>136</v>
      </c>
      <c r="BM179" s="155" t="s">
        <v>286</v>
      </c>
    </row>
    <row r="180" spans="1:65" s="2" customFormat="1" ht="16.5" customHeight="1">
      <c r="A180" s="28"/>
      <c r="B180" s="143"/>
      <c r="C180" s="144" t="s">
        <v>287</v>
      </c>
      <c r="D180" s="144" t="s">
        <v>132</v>
      </c>
      <c r="E180" s="145" t="s">
        <v>288</v>
      </c>
      <c r="F180" s="146" t="s">
        <v>289</v>
      </c>
      <c r="G180" s="147" t="s">
        <v>135</v>
      </c>
      <c r="H180" s="148">
        <v>21</v>
      </c>
      <c r="I180" s="149"/>
      <c r="J180" s="149"/>
      <c r="K180" s="150"/>
      <c r="L180" s="29"/>
      <c r="M180" s="151" t="s">
        <v>1</v>
      </c>
      <c r="N180" s="152" t="s">
        <v>33</v>
      </c>
      <c r="O180" s="153">
        <v>0</v>
      </c>
      <c r="P180" s="153">
        <f t="shared" si="18"/>
        <v>0</v>
      </c>
      <c r="Q180" s="153">
        <v>0</v>
      </c>
      <c r="R180" s="153">
        <f t="shared" si="19"/>
        <v>0</v>
      </c>
      <c r="S180" s="153">
        <v>0</v>
      </c>
      <c r="T180" s="154">
        <f t="shared" si="20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5" t="s">
        <v>136</v>
      </c>
      <c r="AT180" s="155" t="s">
        <v>132</v>
      </c>
      <c r="AU180" s="155" t="s">
        <v>73</v>
      </c>
      <c r="AY180" s="14" t="s">
        <v>129</v>
      </c>
      <c r="BE180" s="156">
        <f t="shared" si="21"/>
        <v>0</v>
      </c>
      <c r="BF180" s="156">
        <f t="shared" si="22"/>
        <v>0</v>
      </c>
      <c r="BG180" s="156">
        <f t="shared" si="23"/>
        <v>0</v>
      </c>
      <c r="BH180" s="156">
        <f t="shared" si="24"/>
        <v>0</v>
      </c>
      <c r="BI180" s="156">
        <f t="shared" si="25"/>
        <v>0</v>
      </c>
      <c r="BJ180" s="14" t="s">
        <v>79</v>
      </c>
      <c r="BK180" s="156">
        <f t="shared" si="26"/>
        <v>0</v>
      </c>
      <c r="BL180" s="14" t="s">
        <v>136</v>
      </c>
      <c r="BM180" s="155" t="s">
        <v>290</v>
      </c>
    </row>
    <row r="181" spans="1:65" s="2" customFormat="1" ht="26" customHeight="1">
      <c r="A181" s="28"/>
      <c r="B181" s="143"/>
      <c r="C181" s="144" t="s">
        <v>212</v>
      </c>
      <c r="D181" s="144" t="s">
        <v>132</v>
      </c>
      <c r="E181" s="145" t="s">
        <v>291</v>
      </c>
      <c r="F181" s="146" t="s">
        <v>292</v>
      </c>
      <c r="G181" s="147" t="s">
        <v>157</v>
      </c>
      <c r="H181" s="148">
        <v>6</v>
      </c>
      <c r="I181" s="149"/>
      <c r="J181" s="149"/>
      <c r="K181" s="150"/>
      <c r="L181" s="29"/>
      <c r="M181" s="151" t="s">
        <v>1</v>
      </c>
      <c r="N181" s="152" t="s">
        <v>33</v>
      </c>
      <c r="O181" s="153">
        <v>0</v>
      </c>
      <c r="P181" s="153">
        <f t="shared" si="18"/>
        <v>0</v>
      </c>
      <c r="Q181" s="153">
        <v>0</v>
      </c>
      <c r="R181" s="153">
        <f t="shared" si="19"/>
        <v>0</v>
      </c>
      <c r="S181" s="153">
        <v>0</v>
      </c>
      <c r="T181" s="154">
        <f t="shared" si="20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5" t="s">
        <v>136</v>
      </c>
      <c r="AT181" s="155" t="s">
        <v>132</v>
      </c>
      <c r="AU181" s="155" t="s">
        <v>73</v>
      </c>
      <c r="AY181" s="14" t="s">
        <v>129</v>
      </c>
      <c r="BE181" s="156">
        <f t="shared" si="21"/>
        <v>0</v>
      </c>
      <c r="BF181" s="156">
        <f t="shared" si="22"/>
        <v>0</v>
      </c>
      <c r="BG181" s="156">
        <f t="shared" si="23"/>
        <v>0</v>
      </c>
      <c r="BH181" s="156">
        <f t="shared" si="24"/>
        <v>0</v>
      </c>
      <c r="BI181" s="156">
        <f t="shared" si="25"/>
        <v>0</v>
      </c>
      <c r="BJ181" s="14" t="s">
        <v>79</v>
      </c>
      <c r="BK181" s="156">
        <f t="shared" si="26"/>
        <v>0</v>
      </c>
      <c r="BL181" s="14" t="s">
        <v>136</v>
      </c>
      <c r="BM181" s="155" t="s">
        <v>293</v>
      </c>
    </row>
    <row r="182" spans="1:65" s="2" customFormat="1" ht="21.75" customHeight="1">
      <c r="A182" s="28"/>
      <c r="B182" s="143"/>
      <c r="C182" s="144" t="s">
        <v>294</v>
      </c>
      <c r="D182" s="144" t="s">
        <v>132</v>
      </c>
      <c r="E182" s="145" t="s">
        <v>295</v>
      </c>
      <c r="F182" s="146" t="s">
        <v>296</v>
      </c>
      <c r="G182" s="147" t="s">
        <v>157</v>
      </c>
      <c r="H182" s="148">
        <v>6</v>
      </c>
      <c r="I182" s="149"/>
      <c r="J182" s="149"/>
      <c r="K182" s="150"/>
      <c r="L182" s="29"/>
      <c r="M182" s="151" t="s">
        <v>1</v>
      </c>
      <c r="N182" s="152" t="s">
        <v>33</v>
      </c>
      <c r="O182" s="153">
        <v>0</v>
      </c>
      <c r="P182" s="153">
        <f t="shared" si="18"/>
        <v>0</v>
      </c>
      <c r="Q182" s="153">
        <v>0</v>
      </c>
      <c r="R182" s="153">
        <f t="shared" si="19"/>
        <v>0</v>
      </c>
      <c r="S182" s="153">
        <v>0</v>
      </c>
      <c r="T182" s="154">
        <f t="shared" si="20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5" t="s">
        <v>136</v>
      </c>
      <c r="AT182" s="155" t="s">
        <v>132</v>
      </c>
      <c r="AU182" s="155" t="s">
        <v>73</v>
      </c>
      <c r="AY182" s="14" t="s">
        <v>129</v>
      </c>
      <c r="BE182" s="156">
        <f t="shared" si="21"/>
        <v>0</v>
      </c>
      <c r="BF182" s="156">
        <f t="shared" si="22"/>
        <v>0</v>
      </c>
      <c r="BG182" s="156">
        <f t="shared" si="23"/>
        <v>0</v>
      </c>
      <c r="BH182" s="156">
        <f t="shared" si="24"/>
        <v>0</v>
      </c>
      <c r="BI182" s="156">
        <f t="shared" si="25"/>
        <v>0</v>
      </c>
      <c r="BJ182" s="14" t="s">
        <v>79</v>
      </c>
      <c r="BK182" s="156">
        <f t="shared" si="26"/>
        <v>0</v>
      </c>
      <c r="BL182" s="14" t="s">
        <v>136</v>
      </c>
      <c r="BM182" s="155" t="s">
        <v>297</v>
      </c>
    </row>
    <row r="183" spans="1:65" s="2" customFormat="1" ht="24" customHeight="1">
      <c r="A183" s="28"/>
      <c r="B183" s="143"/>
      <c r="C183" s="144" t="s">
        <v>216</v>
      </c>
      <c r="D183" s="144" t="s">
        <v>132</v>
      </c>
      <c r="E183" s="145" t="s">
        <v>298</v>
      </c>
      <c r="F183" s="146" t="s">
        <v>299</v>
      </c>
      <c r="G183" s="147" t="s">
        <v>157</v>
      </c>
      <c r="H183" s="148">
        <v>10</v>
      </c>
      <c r="I183" s="149"/>
      <c r="J183" s="149"/>
      <c r="K183" s="150"/>
      <c r="L183" s="29"/>
      <c r="M183" s="151" t="s">
        <v>1</v>
      </c>
      <c r="N183" s="152" t="s">
        <v>33</v>
      </c>
      <c r="O183" s="153">
        <v>0</v>
      </c>
      <c r="P183" s="153">
        <f t="shared" si="18"/>
        <v>0</v>
      </c>
      <c r="Q183" s="153">
        <v>0</v>
      </c>
      <c r="R183" s="153">
        <f t="shared" si="19"/>
        <v>0</v>
      </c>
      <c r="S183" s="153">
        <v>0</v>
      </c>
      <c r="T183" s="154">
        <f t="shared" si="20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5" t="s">
        <v>136</v>
      </c>
      <c r="AT183" s="155" t="s">
        <v>132</v>
      </c>
      <c r="AU183" s="155" t="s">
        <v>73</v>
      </c>
      <c r="AY183" s="14" t="s">
        <v>129</v>
      </c>
      <c r="BE183" s="156">
        <f t="shared" si="21"/>
        <v>0</v>
      </c>
      <c r="BF183" s="156">
        <f t="shared" si="22"/>
        <v>0</v>
      </c>
      <c r="BG183" s="156">
        <f t="shared" si="23"/>
        <v>0</v>
      </c>
      <c r="BH183" s="156">
        <f t="shared" si="24"/>
        <v>0</v>
      </c>
      <c r="BI183" s="156">
        <f t="shared" si="25"/>
        <v>0</v>
      </c>
      <c r="BJ183" s="14" t="s">
        <v>79</v>
      </c>
      <c r="BK183" s="156">
        <f t="shared" si="26"/>
        <v>0</v>
      </c>
      <c r="BL183" s="14" t="s">
        <v>136</v>
      </c>
      <c r="BM183" s="155" t="s">
        <v>300</v>
      </c>
    </row>
    <row r="184" spans="1:65" s="2" customFormat="1" ht="16.5" customHeight="1">
      <c r="A184" s="28"/>
      <c r="B184" s="143"/>
      <c r="C184" s="144" t="s">
        <v>301</v>
      </c>
      <c r="D184" s="144" t="s">
        <v>132</v>
      </c>
      <c r="E184" s="145" t="s">
        <v>302</v>
      </c>
      <c r="F184" s="146" t="s">
        <v>303</v>
      </c>
      <c r="G184" s="147" t="s">
        <v>157</v>
      </c>
      <c r="H184" s="148">
        <v>10</v>
      </c>
      <c r="I184" s="149"/>
      <c r="J184" s="149"/>
      <c r="K184" s="150"/>
      <c r="L184" s="29"/>
      <c r="M184" s="151" t="s">
        <v>1</v>
      </c>
      <c r="N184" s="152" t="s">
        <v>33</v>
      </c>
      <c r="O184" s="153">
        <v>0</v>
      </c>
      <c r="P184" s="153">
        <f t="shared" si="18"/>
        <v>0</v>
      </c>
      <c r="Q184" s="153">
        <v>0</v>
      </c>
      <c r="R184" s="153">
        <f t="shared" si="19"/>
        <v>0</v>
      </c>
      <c r="S184" s="153">
        <v>0</v>
      </c>
      <c r="T184" s="154">
        <f t="shared" si="20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5" t="s">
        <v>136</v>
      </c>
      <c r="AT184" s="155" t="s">
        <v>132</v>
      </c>
      <c r="AU184" s="155" t="s">
        <v>73</v>
      </c>
      <c r="AY184" s="14" t="s">
        <v>129</v>
      </c>
      <c r="BE184" s="156">
        <f t="shared" si="21"/>
        <v>0</v>
      </c>
      <c r="BF184" s="156">
        <f t="shared" si="22"/>
        <v>0</v>
      </c>
      <c r="BG184" s="156">
        <f t="shared" si="23"/>
        <v>0</v>
      </c>
      <c r="BH184" s="156">
        <f t="shared" si="24"/>
        <v>0</v>
      </c>
      <c r="BI184" s="156">
        <f t="shared" si="25"/>
        <v>0</v>
      </c>
      <c r="BJ184" s="14" t="s">
        <v>79</v>
      </c>
      <c r="BK184" s="156">
        <f t="shared" si="26"/>
        <v>0</v>
      </c>
      <c r="BL184" s="14" t="s">
        <v>136</v>
      </c>
      <c r="BM184" s="155" t="s">
        <v>304</v>
      </c>
    </row>
    <row r="185" spans="1:65" s="2" customFormat="1" ht="21.75" customHeight="1">
      <c r="A185" s="28"/>
      <c r="B185" s="143"/>
      <c r="C185" s="144" t="s">
        <v>219</v>
      </c>
      <c r="D185" s="144" t="s">
        <v>132</v>
      </c>
      <c r="E185" s="145" t="s">
        <v>305</v>
      </c>
      <c r="F185" s="146" t="s">
        <v>306</v>
      </c>
      <c r="G185" s="147" t="s">
        <v>157</v>
      </c>
      <c r="H185" s="148">
        <v>6</v>
      </c>
      <c r="I185" s="149"/>
      <c r="J185" s="149"/>
      <c r="K185" s="150"/>
      <c r="L185" s="29"/>
      <c r="M185" s="151" t="s">
        <v>1</v>
      </c>
      <c r="N185" s="152" t="s">
        <v>33</v>
      </c>
      <c r="O185" s="153">
        <v>0</v>
      </c>
      <c r="P185" s="153">
        <f t="shared" si="18"/>
        <v>0</v>
      </c>
      <c r="Q185" s="153">
        <v>0</v>
      </c>
      <c r="R185" s="153">
        <f t="shared" si="19"/>
        <v>0</v>
      </c>
      <c r="S185" s="153">
        <v>0</v>
      </c>
      <c r="T185" s="154">
        <f t="shared" si="20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5" t="s">
        <v>136</v>
      </c>
      <c r="AT185" s="155" t="s">
        <v>132</v>
      </c>
      <c r="AU185" s="155" t="s">
        <v>73</v>
      </c>
      <c r="AY185" s="14" t="s">
        <v>129</v>
      </c>
      <c r="BE185" s="156">
        <f t="shared" si="21"/>
        <v>0</v>
      </c>
      <c r="BF185" s="156">
        <f t="shared" si="22"/>
        <v>0</v>
      </c>
      <c r="BG185" s="156">
        <f t="shared" si="23"/>
        <v>0</v>
      </c>
      <c r="BH185" s="156">
        <f t="shared" si="24"/>
        <v>0</v>
      </c>
      <c r="BI185" s="156">
        <f t="shared" si="25"/>
        <v>0</v>
      </c>
      <c r="BJ185" s="14" t="s">
        <v>79</v>
      </c>
      <c r="BK185" s="156">
        <f t="shared" si="26"/>
        <v>0</v>
      </c>
      <c r="BL185" s="14" t="s">
        <v>136</v>
      </c>
      <c r="BM185" s="155" t="s">
        <v>307</v>
      </c>
    </row>
    <row r="186" spans="1:65" s="2" customFormat="1" ht="16.5" customHeight="1">
      <c r="A186" s="28"/>
      <c r="B186" s="143"/>
      <c r="C186" s="144" t="s">
        <v>308</v>
      </c>
      <c r="D186" s="144" t="s">
        <v>132</v>
      </c>
      <c r="E186" s="145" t="s">
        <v>309</v>
      </c>
      <c r="F186" s="146" t="s">
        <v>310</v>
      </c>
      <c r="G186" s="147" t="s">
        <v>157</v>
      </c>
      <c r="H186" s="148">
        <v>6</v>
      </c>
      <c r="I186" s="149"/>
      <c r="J186" s="149"/>
      <c r="K186" s="150"/>
      <c r="L186" s="29"/>
      <c r="M186" s="151" t="s">
        <v>1</v>
      </c>
      <c r="N186" s="152" t="s">
        <v>33</v>
      </c>
      <c r="O186" s="153">
        <v>0</v>
      </c>
      <c r="P186" s="153">
        <f t="shared" si="18"/>
        <v>0</v>
      </c>
      <c r="Q186" s="153">
        <v>0</v>
      </c>
      <c r="R186" s="153">
        <f t="shared" si="19"/>
        <v>0</v>
      </c>
      <c r="S186" s="153">
        <v>0</v>
      </c>
      <c r="T186" s="154">
        <f t="shared" si="20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5" t="s">
        <v>136</v>
      </c>
      <c r="AT186" s="155" t="s">
        <v>132</v>
      </c>
      <c r="AU186" s="155" t="s">
        <v>73</v>
      </c>
      <c r="AY186" s="14" t="s">
        <v>129</v>
      </c>
      <c r="BE186" s="156">
        <f t="shared" si="21"/>
        <v>0</v>
      </c>
      <c r="BF186" s="156">
        <f t="shared" si="22"/>
        <v>0</v>
      </c>
      <c r="BG186" s="156">
        <f t="shared" si="23"/>
        <v>0</v>
      </c>
      <c r="BH186" s="156">
        <f t="shared" si="24"/>
        <v>0</v>
      </c>
      <c r="BI186" s="156">
        <f t="shared" si="25"/>
        <v>0</v>
      </c>
      <c r="BJ186" s="14" t="s">
        <v>79</v>
      </c>
      <c r="BK186" s="156">
        <f t="shared" si="26"/>
        <v>0</v>
      </c>
      <c r="BL186" s="14" t="s">
        <v>136</v>
      </c>
      <c r="BM186" s="155" t="s">
        <v>311</v>
      </c>
    </row>
    <row r="187" spans="1:65" s="2" customFormat="1" ht="16.5" customHeight="1">
      <c r="A187" s="28"/>
      <c r="B187" s="143"/>
      <c r="C187" s="144" t="s">
        <v>223</v>
      </c>
      <c r="D187" s="144" t="s">
        <v>132</v>
      </c>
      <c r="E187" s="145" t="s">
        <v>312</v>
      </c>
      <c r="F187" s="146" t="s">
        <v>313</v>
      </c>
      <c r="G187" s="147" t="s">
        <v>135</v>
      </c>
      <c r="H187" s="148">
        <v>5</v>
      </c>
      <c r="I187" s="149"/>
      <c r="J187" s="149"/>
      <c r="K187" s="150"/>
      <c r="L187" s="29"/>
      <c r="M187" s="151" t="s">
        <v>1</v>
      </c>
      <c r="N187" s="152" t="s">
        <v>33</v>
      </c>
      <c r="O187" s="153">
        <v>0</v>
      </c>
      <c r="P187" s="153">
        <f t="shared" si="18"/>
        <v>0</v>
      </c>
      <c r="Q187" s="153">
        <v>0</v>
      </c>
      <c r="R187" s="153">
        <f t="shared" si="19"/>
        <v>0</v>
      </c>
      <c r="S187" s="153">
        <v>0</v>
      </c>
      <c r="T187" s="154">
        <f t="shared" si="20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5" t="s">
        <v>136</v>
      </c>
      <c r="AT187" s="155" t="s">
        <v>132</v>
      </c>
      <c r="AU187" s="155" t="s">
        <v>73</v>
      </c>
      <c r="AY187" s="14" t="s">
        <v>129</v>
      </c>
      <c r="BE187" s="156">
        <f t="shared" si="21"/>
        <v>0</v>
      </c>
      <c r="BF187" s="156">
        <f t="shared" si="22"/>
        <v>0</v>
      </c>
      <c r="BG187" s="156">
        <f t="shared" si="23"/>
        <v>0</v>
      </c>
      <c r="BH187" s="156">
        <f t="shared" si="24"/>
        <v>0</v>
      </c>
      <c r="BI187" s="156">
        <f t="shared" si="25"/>
        <v>0</v>
      </c>
      <c r="BJ187" s="14" t="s">
        <v>79</v>
      </c>
      <c r="BK187" s="156">
        <f t="shared" si="26"/>
        <v>0</v>
      </c>
      <c r="BL187" s="14" t="s">
        <v>136</v>
      </c>
      <c r="BM187" s="155" t="s">
        <v>314</v>
      </c>
    </row>
    <row r="188" spans="1:65" s="2" customFormat="1" ht="24" customHeight="1">
      <c r="A188" s="28"/>
      <c r="B188" s="143"/>
      <c r="C188" s="144" t="s">
        <v>315</v>
      </c>
      <c r="D188" s="144" t="s">
        <v>132</v>
      </c>
      <c r="E188" s="145" t="s">
        <v>316</v>
      </c>
      <c r="F188" s="146" t="s">
        <v>317</v>
      </c>
      <c r="G188" s="147" t="s">
        <v>135</v>
      </c>
      <c r="H188" s="148">
        <v>5</v>
      </c>
      <c r="I188" s="149"/>
      <c r="J188" s="149"/>
      <c r="K188" s="150"/>
      <c r="L188" s="29"/>
      <c r="M188" s="151" t="s">
        <v>1</v>
      </c>
      <c r="N188" s="152" t="s">
        <v>33</v>
      </c>
      <c r="O188" s="153">
        <v>0</v>
      </c>
      <c r="P188" s="153">
        <f t="shared" si="18"/>
        <v>0</v>
      </c>
      <c r="Q188" s="153">
        <v>0</v>
      </c>
      <c r="R188" s="153">
        <f t="shared" si="19"/>
        <v>0</v>
      </c>
      <c r="S188" s="153">
        <v>0</v>
      </c>
      <c r="T188" s="154">
        <f t="shared" si="20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5" t="s">
        <v>136</v>
      </c>
      <c r="AT188" s="155" t="s">
        <v>132</v>
      </c>
      <c r="AU188" s="155" t="s">
        <v>73</v>
      </c>
      <c r="AY188" s="14" t="s">
        <v>129</v>
      </c>
      <c r="BE188" s="156">
        <f t="shared" si="21"/>
        <v>0</v>
      </c>
      <c r="BF188" s="156">
        <f t="shared" si="22"/>
        <v>0</v>
      </c>
      <c r="BG188" s="156">
        <f t="shared" si="23"/>
        <v>0</v>
      </c>
      <c r="BH188" s="156">
        <f t="shared" si="24"/>
        <v>0</v>
      </c>
      <c r="BI188" s="156">
        <f t="shared" si="25"/>
        <v>0</v>
      </c>
      <c r="BJ188" s="14" t="s">
        <v>79</v>
      </c>
      <c r="BK188" s="156">
        <f t="shared" si="26"/>
        <v>0</v>
      </c>
      <c r="BL188" s="14" t="s">
        <v>136</v>
      </c>
      <c r="BM188" s="155" t="s">
        <v>318</v>
      </c>
    </row>
    <row r="189" spans="1:65" s="2" customFormat="1" ht="16.5" customHeight="1">
      <c r="A189" s="28"/>
      <c r="B189" s="143"/>
      <c r="C189" s="144" t="s">
        <v>227</v>
      </c>
      <c r="D189" s="144" t="s">
        <v>132</v>
      </c>
      <c r="E189" s="145" t="s">
        <v>319</v>
      </c>
      <c r="F189" s="146" t="s">
        <v>320</v>
      </c>
      <c r="G189" s="147" t="s">
        <v>135</v>
      </c>
      <c r="H189" s="148">
        <v>2</v>
      </c>
      <c r="I189" s="149"/>
      <c r="J189" s="149"/>
      <c r="K189" s="150"/>
      <c r="L189" s="29"/>
      <c r="M189" s="151" t="s">
        <v>1</v>
      </c>
      <c r="N189" s="152" t="s">
        <v>33</v>
      </c>
      <c r="O189" s="153">
        <v>0</v>
      </c>
      <c r="P189" s="153">
        <f t="shared" si="18"/>
        <v>0</v>
      </c>
      <c r="Q189" s="153">
        <v>0</v>
      </c>
      <c r="R189" s="153">
        <f t="shared" si="19"/>
        <v>0</v>
      </c>
      <c r="S189" s="153">
        <v>0</v>
      </c>
      <c r="T189" s="154">
        <f t="shared" si="20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5" t="s">
        <v>136</v>
      </c>
      <c r="AT189" s="155" t="s">
        <v>132</v>
      </c>
      <c r="AU189" s="155" t="s">
        <v>73</v>
      </c>
      <c r="AY189" s="14" t="s">
        <v>129</v>
      </c>
      <c r="BE189" s="156">
        <f t="shared" si="21"/>
        <v>0</v>
      </c>
      <c r="BF189" s="156">
        <f t="shared" si="22"/>
        <v>0</v>
      </c>
      <c r="BG189" s="156">
        <f t="shared" si="23"/>
        <v>0</v>
      </c>
      <c r="BH189" s="156">
        <f t="shared" si="24"/>
        <v>0</v>
      </c>
      <c r="BI189" s="156">
        <f t="shared" si="25"/>
        <v>0</v>
      </c>
      <c r="BJ189" s="14" t="s">
        <v>79</v>
      </c>
      <c r="BK189" s="156">
        <f t="shared" si="26"/>
        <v>0</v>
      </c>
      <c r="BL189" s="14" t="s">
        <v>136</v>
      </c>
      <c r="BM189" s="155" t="s">
        <v>321</v>
      </c>
    </row>
    <row r="190" spans="1:65" s="2" customFormat="1" ht="16.5" customHeight="1">
      <c r="A190" s="28"/>
      <c r="B190" s="143"/>
      <c r="C190" s="144" t="s">
        <v>322</v>
      </c>
      <c r="D190" s="144" t="s">
        <v>132</v>
      </c>
      <c r="E190" s="145" t="s">
        <v>323</v>
      </c>
      <c r="F190" s="146" t="s">
        <v>324</v>
      </c>
      <c r="G190" s="147" t="s">
        <v>135</v>
      </c>
      <c r="H190" s="148">
        <v>4</v>
      </c>
      <c r="I190" s="149"/>
      <c r="J190" s="149"/>
      <c r="K190" s="150"/>
      <c r="L190" s="29"/>
      <c r="M190" s="151" t="s">
        <v>1</v>
      </c>
      <c r="N190" s="152" t="s">
        <v>33</v>
      </c>
      <c r="O190" s="153">
        <v>0</v>
      </c>
      <c r="P190" s="153">
        <f t="shared" si="18"/>
        <v>0</v>
      </c>
      <c r="Q190" s="153">
        <v>0</v>
      </c>
      <c r="R190" s="153">
        <f t="shared" si="19"/>
        <v>0</v>
      </c>
      <c r="S190" s="153">
        <v>0</v>
      </c>
      <c r="T190" s="154">
        <f t="shared" si="20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5" t="s">
        <v>136</v>
      </c>
      <c r="AT190" s="155" t="s">
        <v>132</v>
      </c>
      <c r="AU190" s="155" t="s">
        <v>73</v>
      </c>
      <c r="AY190" s="14" t="s">
        <v>129</v>
      </c>
      <c r="BE190" s="156">
        <f t="shared" si="21"/>
        <v>0</v>
      </c>
      <c r="BF190" s="156">
        <f t="shared" si="22"/>
        <v>0</v>
      </c>
      <c r="BG190" s="156">
        <f t="shared" si="23"/>
        <v>0</v>
      </c>
      <c r="BH190" s="156">
        <f t="shared" si="24"/>
        <v>0</v>
      </c>
      <c r="BI190" s="156">
        <f t="shared" si="25"/>
        <v>0</v>
      </c>
      <c r="BJ190" s="14" t="s">
        <v>79</v>
      </c>
      <c r="BK190" s="156">
        <f t="shared" si="26"/>
        <v>0</v>
      </c>
      <c r="BL190" s="14" t="s">
        <v>136</v>
      </c>
      <c r="BM190" s="155" t="s">
        <v>325</v>
      </c>
    </row>
    <row r="191" spans="1:65" s="2" customFormat="1" ht="16.5" customHeight="1">
      <c r="A191" s="28"/>
      <c r="B191" s="143"/>
      <c r="C191" s="144" t="s">
        <v>231</v>
      </c>
      <c r="D191" s="144" t="s">
        <v>132</v>
      </c>
      <c r="E191" s="145" t="s">
        <v>326</v>
      </c>
      <c r="F191" s="146" t="s">
        <v>327</v>
      </c>
      <c r="G191" s="147" t="s">
        <v>135</v>
      </c>
      <c r="H191" s="148">
        <v>1</v>
      </c>
      <c r="I191" s="149"/>
      <c r="J191" s="149"/>
      <c r="K191" s="150"/>
      <c r="L191" s="29"/>
      <c r="M191" s="151" t="s">
        <v>1</v>
      </c>
      <c r="N191" s="152" t="s">
        <v>33</v>
      </c>
      <c r="O191" s="153">
        <v>0</v>
      </c>
      <c r="P191" s="153">
        <f t="shared" si="18"/>
        <v>0</v>
      </c>
      <c r="Q191" s="153">
        <v>0</v>
      </c>
      <c r="R191" s="153">
        <f t="shared" si="19"/>
        <v>0</v>
      </c>
      <c r="S191" s="153">
        <v>0</v>
      </c>
      <c r="T191" s="154">
        <f t="shared" si="20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5" t="s">
        <v>136</v>
      </c>
      <c r="AT191" s="155" t="s">
        <v>132</v>
      </c>
      <c r="AU191" s="155" t="s">
        <v>73</v>
      </c>
      <c r="AY191" s="14" t="s">
        <v>129</v>
      </c>
      <c r="BE191" s="156">
        <f t="shared" si="21"/>
        <v>0</v>
      </c>
      <c r="BF191" s="156">
        <f t="shared" si="22"/>
        <v>0</v>
      </c>
      <c r="BG191" s="156">
        <f t="shared" si="23"/>
        <v>0</v>
      </c>
      <c r="BH191" s="156">
        <f t="shared" si="24"/>
        <v>0</v>
      </c>
      <c r="BI191" s="156">
        <f t="shared" si="25"/>
        <v>0</v>
      </c>
      <c r="BJ191" s="14" t="s">
        <v>79</v>
      </c>
      <c r="BK191" s="156">
        <f t="shared" si="26"/>
        <v>0</v>
      </c>
      <c r="BL191" s="14" t="s">
        <v>136</v>
      </c>
      <c r="BM191" s="155" t="s">
        <v>328</v>
      </c>
    </row>
    <row r="192" spans="1:65" s="2" customFormat="1" ht="16.5" customHeight="1">
      <c r="A192" s="28"/>
      <c r="B192" s="143"/>
      <c r="C192" s="144" t="s">
        <v>329</v>
      </c>
      <c r="D192" s="144" t="s">
        <v>132</v>
      </c>
      <c r="E192" s="145" t="s">
        <v>330</v>
      </c>
      <c r="F192" s="146" t="s">
        <v>331</v>
      </c>
      <c r="G192" s="147" t="s">
        <v>135</v>
      </c>
      <c r="H192" s="148">
        <v>2</v>
      </c>
      <c r="I192" s="149"/>
      <c r="J192" s="149"/>
      <c r="K192" s="150"/>
      <c r="L192" s="29"/>
      <c r="M192" s="151" t="s">
        <v>1</v>
      </c>
      <c r="N192" s="152" t="s">
        <v>33</v>
      </c>
      <c r="O192" s="153">
        <v>0</v>
      </c>
      <c r="P192" s="153">
        <f t="shared" si="18"/>
        <v>0</v>
      </c>
      <c r="Q192" s="153">
        <v>0</v>
      </c>
      <c r="R192" s="153">
        <f t="shared" si="19"/>
        <v>0</v>
      </c>
      <c r="S192" s="153">
        <v>0</v>
      </c>
      <c r="T192" s="154">
        <f t="shared" si="20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5" t="s">
        <v>136</v>
      </c>
      <c r="AT192" s="155" t="s">
        <v>132</v>
      </c>
      <c r="AU192" s="155" t="s">
        <v>73</v>
      </c>
      <c r="AY192" s="14" t="s">
        <v>129</v>
      </c>
      <c r="BE192" s="156">
        <f t="shared" si="21"/>
        <v>0</v>
      </c>
      <c r="BF192" s="156">
        <f t="shared" si="22"/>
        <v>0</v>
      </c>
      <c r="BG192" s="156">
        <f t="shared" si="23"/>
        <v>0</v>
      </c>
      <c r="BH192" s="156">
        <f t="shared" si="24"/>
        <v>0</v>
      </c>
      <c r="BI192" s="156">
        <f t="shared" si="25"/>
        <v>0</v>
      </c>
      <c r="BJ192" s="14" t="s">
        <v>79</v>
      </c>
      <c r="BK192" s="156">
        <f t="shared" si="26"/>
        <v>0</v>
      </c>
      <c r="BL192" s="14" t="s">
        <v>136</v>
      </c>
      <c r="BM192" s="155" t="s">
        <v>332</v>
      </c>
    </row>
    <row r="193" spans="1:65" s="2" customFormat="1" ht="21" customHeight="1">
      <c r="A193" s="28"/>
      <c r="B193" s="143"/>
      <c r="C193" s="144" t="s">
        <v>234</v>
      </c>
      <c r="D193" s="144" t="s">
        <v>132</v>
      </c>
      <c r="E193" s="145" t="s">
        <v>333</v>
      </c>
      <c r="F193" s="146" t="s">
        <v>334</v>
      </c>
      <c r="G193" s="147" t="s">
        <v>135</v>
      </c>
      <c r="H193" s="148">
        <v>23</v>
      </c>
      <c r="I193" s="149"/>
      <c r="J193" s="149"/>
      <c r="K193" s="150"/>
      <c r="L193" s="29"/>
      <c r="M193" s="151" t="s">
        <v>1</v>
      </c>
      <c r="N193" s="152" t="s">
        <v>33</v>
      </c>
      <c r="O193" s="153">
        <v>0</v>
      </c>
      <c r="P193" s="153">
        <f t="shared" si="18"/>
        <v>0</v>
      </c>
      <c r="Q193" s="153">
        <v>0</v>
      </c>
      <c r="R193" s="153">
        <f t="shared" si="19"/>
        <v>0</v>
      </c>
      <c r="S193" s="153">
        <v>0</v>
      </c>
      <c r="T193" s="154">
        <f t="shared" si="20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5" t="s">
        <v>136</v>
      </c>
      <c r="AT193" s="155" t="s">
        <v>132</v>
      </c>
      <c r="AU193" s="155" t="s">
        <v>73</v>
      </c>
      <c r="AY193" s="14" t="s">
        <v>129</v>
      </c>
      <c r="BE193" s="156">
        <f t="shared" si="21"/>
        <v>0</v>
      </c>
      <c r="BF193" s="156">
        <f t="shared" si="22"/>
        <v>0</v>
      </c>
      <c r="BG193" s="156">
        <f t="shared" si="23"/>
        <v>0</v>
      </c>
      <c r="BH193" s="156">
        <f t="shared" si="24"/>
        <v>0</v>
      </c>
      <c r="BI193" s="156">
        <f t="shared" si="25"/>
        <v>0</v>
      </c>
      <c r="BJ193" s="14" t="s">
        <v>79</v>
      </c>
      <c r="BK193" s="156">
        <f t="shared" si="26"/>
        <v>0</v>
      </c>
      <c r="BL193" s="14" t="s">
        <v>136</v>
      </c>
      <c r="BM193" s="155" t="s">
        <v>335</v>
      </c>
    </row>
    <row r="194" spans="1:65" s="2" customFormat="1" ht="16.5" customHeight="1">
      <c r="A194" s="28"/>
      <c r="B194" s="143"/>
      <c r="C194" s="144" t="s">
        <v>336</v>
      </c>
      <c r="D194" s="144" t="s">
        <v>132</v>
      </c>
      <c r="E194" s="145" t="s">
        <v>337</v>
      </c>
      <c r="F194" s="146" t="s">
        <v>338</v>
      </c>
      <c r="G194" s="147" t="s">
        <v>135</v>
      </c>
      <c r="H194" s="148">
        <v>2</v>
      </c>
      <c r="I194" s="149"/>
      <c r="J194" s="149"/>
      <c r="K194" s="150"/>
      <c r="L194" s="29"/>
      <c r="M194" s="151" t="s">
        <v>1</v>
      </c>
      <c r="N194" s="152" t="s">
        <v>33</v>
      </c>
      <c r="O194" s="153">
        <v>0</v>
      </c>
      <c r="P194" s="153">
        <f t="shared" si="18"/>
        <v>0</v>
      </c>
      <c r="Q194" s="153">
        <v>0</v>
      </c>
      <c r="R194" s="153">
        <f t="shared" si="19"/>
        <v>0</v>
      </c>
      <c r="S194" s="153">
        <v>0</v>
      </c>
      <c r="T194" s="154">
        <f t="shared" si="20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5" t="s">
        <v>136</v>
      </c>
      <c r="AT194" s="155" t="s">
        <v>132</v>
      </c>
      <c r="AU194" s="155" t="s">
        <v>73</v>
      </c>
      <c r="AY194" s="14" t="s">
        <v>129</v>
      </c>
      <c r="BE194" s="156">
        <f t="shared" si="21"/>
        <v>0</v>
      </c>
      <c r="BF194" s="156">
        <f t="shared" si="22"/>
        <v>0</v>
      </c>
      <c r="BG194" s="156">
        <f t="shared" si="23"/>
        <v>0</v>
      </c>
      <c r="BH194" s="156">
        <f t="shared" si="24"/>
        <v>0</v>
      </c>
      <c r="BI194" s="156">
        <f t="shared" si="25"/>
        <v>0</v>
      </c>
      <c r="BJ194" s="14" t="s">
        <v>79</v>
      </c>
      <c r="BK194" s="156">
        <f t="shared" si="26"/>
        <v>0</v>
      </c>
      <c r="BL194" s="14" t="s">
        <v>136</v>
      </c>
      <c r="BM194" s="155" t="s">
        <v>339</v>
      </c>
    </row>
    <row r="195" spans="1:65" s="2" customFormat="1" ht="16.5" customHeight="1">
      <c r="A195" s="28"/>
      <c r="B195" s="143"/>
      <c r="C195" s="144" t="s">
        <v>238</v>
      </c>
      <c r="D195" s="144" t="s">
        <v>132</v>
      </c>
      <c r="E195" s="145" t="s">
        <v>340</v>
      </c>
      <c r="F195" s="146" t="s">
        <v>341</v>
      </c>
      <c r="G195" s="147" t="s">
        <v>135</v>
      </c>
      <c r="H195" s="148">
        <v>2</v>
      </c>
      <c r="I195" s="149"/>
      <c r="J195" s="149"/>
      <c r="K195" s="150"/>
      <c r="L195" s="29"/>
      <c r="M195" s="151" t="s">
        <v>1</v>
      </c>
      <c r="N195" s="152" t="s">
        <v>33</v>
      </c>
      <c r="O195" s="153">
        <v>0</v>
      </c>
      <c r="P195" s="153">
        <f t="shared" si="18"/>
        <v>0</v>
      </c>
      <c r="Q195" s="153">
        <v>0</v>
      </c>
      <c r="R195" s="153">
        <f t="shared" si="19"/>
        <v>0</v>
      </c>
      <c r="S195" s="153">
        <v>0</v>
      </c>
      <c r="T195" s="154">
        <f t="shared" si="20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5" t="s">
        <v>136</v>
      </c>
      <c r="AT195" s="155" t="s">
        <v>132</v>
      </c>
      <c r="AU195" s="155" t="s">
        <v>73</v>
      </c>
      <c r="AY195" s="14" t="s">
        <v>129</v>
      </c>
      <c r="BE195" s="156">
        <f t="shared" si="21"/>
        <v>0</v>
      </c>
      <c r="BF195" s="156">
        <f t="shared" si="22"/>
        <v>0</v>
      </c>
      <c r="BG195" s="156">
        <f t="shared" si="23"/>
        <v>0</v>
      </c>
      <c r="BH195" s="156">
        <f t="shared" si="24"/>
        <v>0</v>
      </c>
      <c r="BI195" s="156">
        <f t="shared" si="25"/>
        <v>0</v>
      </c>
      <c r="BJ195" s="14" t="s">
        <v>79</v>
      </c>
      <c r="BK195" s="156">
        <f t="shared" si="26"/>
        <v>0</v>
      </c>
      <c r="BL195" s="14" t="s">
        <v>136</v>
      </c>
      <c r="BM195" s="155" t="s">
        <v>342</v>
      </c>
    </row>
    <row r="196" spans="1:65" s="2" customFormat="1" ht="16.5" customHeight="1">
      <c r="A196" s="28"/>
      <c r="B196" s="143"/>
      <c r="C196" s="144" t="s">
        <v>343</v>
      </c>
      <c r="D196" s="144" t="s">
        <v>132</v>
      </c>
      <c r="E196" s="145" t="s">
        <v>344</v>
      </c>
      <c r="F196" s="146" t="s">
        <v>345</v>
      </c>
      <c r="G196" s="147" t="s">
        <v>135</v>
      </c>
      <c r="H196" s="148">
        <v>2</v>
      </c>
      <c r="I196" s="149"/>
      <c r="J196" s="149"/>
      <c r="K196" s="150"/>
      <c r="L196" s="29"/>
      <c r="M196" s="151" t="s">
        <v>1</v>
      </c>
      <c r="N196" s="152" t="s">
        <v>33</v>
      </c>
      <c r="O196" s="153">
        <v>0</v>
      </c>
      <c r="P196" s="153">
        <f t="shared" si="18"/>
        <v>0</v>
      </c>
      <c r="Q196" s="153">
        <v>0</v>
      </c>
      <c r="R196" s="153">
        <f t="shared" si="19"/>
        <v>0</v>
      </c>
      <c r="S196" s="153">
        <v>0</v>
      </c>
      <c r="T196" s="154">
        <f t="shared" si="20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5" t="s">
        <v>136</v>
      </c>
      <c r="AT196" s="155" t="s">
        <v>132</v>
      </c>
      <c r="AU196" s="155" t="s">
        <v>73</v>
      </c>
      <c r="AY196" s="14" t="s">
        <v>129</v>
      </c>
      <c r="BE196" s="156">
        <f t="shared" si="21"/>
        <v>0</v>
      </c>
      <c r="BF196" s="156">
        <f t="shared" si="22"/>
        <v>0</v>
      </c>
      <c r="BG196" s="156">
        <f t="shared" si="23"/>
        <v>0</v>
      </c>
      <c r="BH196" s="156">
        <f t="shared" si="24"/>
        <v>0</v>
      </c>
      <c r="BI196" s="156">
        <f t="shared" si="25"/>
        <v>0</v>
      </c>
      <c r="BJ196" s="14" t="s">
        <v>79</v>
      </c>
      <c r="BK196" s="156">
        <f t="shared" si="26"/>
        <v>0</v>
      </c>
      <c r="BL196" s="14" t="s">
        <v>136</v>
      </c>
      <c r="BM196" s="155" t="s">
        <v>346</v>
      </c>
    </row>
    <row r="197" spans="1:65" s="2" customFormat="1" ht="16.5" customHeight="1">
      <c r="A197" s="28"/>
      <c r="B197" s="143"/>
      <c r="C197" s="144" t="s">
        <v>241</v>
      </c>
      <c r="D197" s="144" t="s">
        <v>132</v>
      </c>
      <c r="E197" s="145" t="s">
        <v>347</v>
      </c>
      <c r="F197" s="146" t="s">
        <v>348</v>
      </c>
      <c r="G197" s="147" t="s">
        <v>135</v>
      </c>
      <c r="H197" s="148">
        <v>6</v>
      </c>
      <c r="I197" s="149"/>
      <c r="J197" s="149"/>
      <c r="K197" s="150"/>
      <c r="L197" s="29"/>
      <c r="M197" s="151" t="s">
        <v>1</v>
      </c>
      <c r="N197" s="152" t="s">
        <v>33</v>
      </c>
      <c r="O197" s="153">
        <v>0</v>
      </c>
      <c r="P197" s="153">
        <f t="shared" si="18"/>
        <v>0</v>
      </c>
      <c r="Q197" s="153">
        <v>0</v>
      </c>
      <c r="R197" s="153">
        <f t="shared" si="19"/>
        <v>0</v>
      </c>
      <c r="S197" s="153">
        <v>0</v>
      </c>
      <c r="T197" s="154">
        <f t="shared" si="20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5" t="s">
        <v>136</v>
      </c>
      <c r="AT197" s="155" t="s">
        <v>132</v>
      </c>
      <c r="AU197" s="155" t="s">
        <v>73</v>
      </c>
      <c r="AY197" s="14" t="s">
        <v>129</v>
      </c>
      <c r="BE197" s="156">
        <f t="shared" si="21"/>
        <v>0</v>
      </c>
      <c r="BF197" s="156">
        <f t="shared" si="22"/>
        <v>0</v>
      </c>
      <c r="BG197" s="156">
        <f t="shared" si="23"/>
        <v>0</v>
      </c>
      <c r="BH197" s="156">
        <f t="shared" si="24"/>
        <v>0</v>
      </c>
      <c r="BI197" s="156">
        <f t="shared" si="25"/>
        <v>0</v>
      </c>
      <c r="BJ197" s="14" t="s">
        <v>79</v>
      </c>
      <c r="BK197" s="156">
        <f t="shared" si="26"/>
        <v>0</v>
      </c>
      <c r="BL197" s="14" t="s">
        <v>136</v>
      </c>
      <c r="BM197" s="155" t="s">
        <v>349</v>
      </c>
    </row>
    <row r="198" spans="1:65" s="2" customFormat="1" ht="16.5" customHeight="1">
      <c r="A198" s="28"/>
      <c r="B198" s="143"/>
      <c r="C198" s="144" t="s">
        <v>350</v>
      </c>
      <c r="D198" s="144" t="s">
        <v>132</v>
      </c>
      <c r="E198" s="145" t="s">
        <v>351</v>
      </c>
      <c r="F198" s="146" t="s">
        <v>352</v>
      </c>
      <c r="G198" s="147" t="s">
        <v>135</v>
      </c>
      <c r="H198" s="148">
        <v>6</v>
      </c>
      <c r="I198" s="149"/>
      <c r="J198" s="149"/>
      <c r="K198" s="150"/>
      <c r="L198" s="29"/>
      <c r="M198" s="151" t="s">
        <v>1</v>
      </c>
      <c r="N198" s="152" t="s">
        <v>33</v>
      </c>
      <c r="O198" s="153">
        <v>0</v>
      </c>
      <c r="P198" s="153">
        <f t="shared" si="18"/>
        <v>0</v>
      </c>
      <c r="Q198" s="153">
        <v>0</v>
      </c>
      <c r="R198" s="153">
        <f t="shared" si="19"/>
        <v>0</v>
      </c>
      <c r="S198" s="153">
        <v>0</v>
      </c>
      <c r="T198" s="154">
        <f t="shared" si="20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5" t="s">
        <v>136</v>
      </c>
      <c r="AT198" s="155" t="s">
        <v>132</v>
      </c>
      <c r="AU198" s="155" t="s">
        <v>73</v>
      </c>
      <c r="AY198" s="14" t="s">
        <v>129</v>
      </c>
      <c r="BE198" s="156">
        <f t="shared" si="21"/>
        <v>0</v>
      </c>
      <c r="BF198" s="156">
        <f t="shared" si="22"/>
        <v>0</v>
      </c>
      <c r="BG198" s="156">
        <f t="shared" si="23"/>
        <v>0</v>
      </c>
      <c r="BH198" s="156">
        <f t="shared" si="24"/>
        <v>0</v>
      </c>
      <c r="BI198" s="156">
        <f t="shared" si="25"/>
        <v>0</v>
      </c>
      <c r="BJ198" s="14" t="s">
        <v>79</v>
      </c>
      <c r="BK198" s="156">
        <f t="shared" si="26"/>
        <v>0</v>
      </c>
      <c r="BL198" s="14" t="s">
        <v>136</v>
      </c>
      <c r="BM198" s="155" t="s">
        <v>353</v>
      </c>
    </row>
    <row r="199" spans="1:65" s="2" customFormat="1" ht="16.5" customHeight="1">
      <c r="A199" s="28"/>
      <c r="B199" s="143"/>
      <c r="C199" s="144" t="s">
        <v>245</v>
      </c>
      <c r="D199" s="144" t="s">
        <v>132</v>
      </c>
      <c r="E199" s="145" t="s">
        <v>354</v>
      </c>
      <c r="F199" s="146" t="s">
        <v>355</v>
      </c>
      <c r="G199" s="147" t="s">
        <v>157</v>
      </c>
      <c r="H199" s="148">
        <v>16</v>
      </c>
      <c r="I199" s="149"/>
      <c r="J199" s="149"/>
      <c r="K199" s="150"/>
      <c r="L199" s="29"/>
      <c r="M199" s="151" t="s">
        <v>1</v>
      </c>
      <c r="N199" s="152" t="s">
        <v>33</v>
      </c>
      <c r="O199" s="153">
        <v>0</v>
      </c>
      <c r="P199" s="153">
        <f t="shared" si="18"/>
        <v>0</v>
      </c>
      <c r="Q199" s="153">
        <v>0</v>
      </c>
      <c r="R199" s="153">
        <f t="shared" si="19"/>
        <v>0</v>
      </c>
      <c r="S199" s="153">
        <v>0</v>
      </c>
      <c r="T199" s="154">
        <f t="shared" si="20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5" t="s">
        <v>136</v>
      </c>
      <c r="AT199" s="155" t="s">
        <v>132</v>
      </c>
      <c r="AU199" s="155" t="s">
        <v>73</v>
      </c>
      <c r="AY199" s="14" t="s">
        <v>129</v>
      </c>
      <c r="BE199" s="156">
        <f t="shared" si="21"/>
        <v>0</v>
      </c>
      <c r="BF199" s="156">
        <f t="shared" si="22"/>
        <v>0</v>
      </c>
      <c r="BG199" s="156">
        <f t="shared" si="23"/>
        <v>0</v>
      </c>
      <c r="BH199" s="156">
        <f t="shared" si="24"/>
        <v>0</v>
      </c>
      <c r="BI199" s="156">
        <f t="shared" si="25"/>
        <v>0</v>
      </c>
      <c r="BJ199" s="14" t="s">
        <v>79</v>
      </c>
      <c r="BK199" s="156">
        <f t="shared" si="26"/>
        <v>0</v>
      </c>
      <c r="BL199" s="14" t="s">
        <v>136</v>
      </c>
      <c r="BM199" s="155" t="s">
        <v>356</v>
      </c>
    </row>
    <row r="200" spans="1:65" s="2" customFormat="1" ht="24" customHeight="1">
      <c r="A200" s="28"/>
      <c r="B200" s="143"/>
      <c r="C200" s="144" t="s">
        <v>357</v>
      </c>
      <c r="D200" s="144" t="s">
        <v>132</v>
      </c>
      <c r="E200" s="145" t="s">
        <v>358</v>
      </c>
      <c r="F200" s="146" t="s">
        <v>359</v>
      </c>
      <c r="G200" s="147" t="s">
        <v>252</v>
      </c>
      <c r="H200" s="148">
        <v>1.5</v>
      </c>
      <c r="I200" s="149"/>
      <c r="J200" s="149"/>
      <c r="K200" s="150"/>
      <c r="L200" s="29"/>
      <c r="M200" s="151" t="s">
        <v>1</v>
      </c>
      <c r="N200" s="152" t="s">
        <v>33</v>
      </c>
      <c r="O200" s="153">
        <v>0</v>
      </c>
      <c r="P200" s="153">
        <f t="shared" si="18"/>
        <v>0</v>
      </c>
      <c r="Q200" s="153">
        <v>0</v>
      </c>
      <c r="R200" s="153">
        <f t="shared" si="19"/>
        <v>0</v>
      </c>
      <c r="S200" s="153">
        <v>0</v>
      </c>
      <c r="T200" s="154">
        <f t="shared" si="20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5" t="s">
        <v>136</v>
      </c>
      <c r="AT200" s="155" t="s">
        <v>132</v>
      </c>
      <c r="AU200" s="155" t="s">
        <v>73</v>
      </c>
      <c r="AY200" s="14" t="s">
        <v>129</v>
      </c>
      <c r="BE200" s="156">
        <f t="shared" si="21"/>
        <v>0</v>
      </c>
      <c r="BF200" s="156">
        <f t="shared" si="22"/>
        <v>0</v>
      </c>
      <c r="BG200" s="156">
        <f t="shared" si="23"/>
        <v>0</v>
      </c>
      <c r="BH200" s="156">
        <f t="shared" si="24"/>
        <v>0</v>
      </c>
      <c r="BI200" s="156">
        <f t="shared" si="25"/>
        <v>0</v>
      </c>
      <c r="BJ200" s="14" t="s">
        <v>79</v>
      </c>
      <c r="BK200" s="156">
        <f t="shared" si="26"/>
        <v>0</v>
      </c>
      <c r="BL200" s="14" t="s">
        <v>136</v>
      </c>
      <c r="BM200" s="155" t="s">
        <v>360</v>
      </c>
    </row>
    <row r="201" spans="1:65" s="11" customFormat="1" ht="26" customHeight="1">
      <c r="B201" s="133"/>
      <c r="D201" s="134" t="s">
        <v>66</v>
      </c>
      <c r="E201" s="135" t="s">
        <v>361</v>
      </c>
      <c r="F201" s="135" t="s">
        <v>362</v>
      </c>
      <c r="J201" s="136">
        <f>BK201</f>
        <v>0</v>
      </c>
      <c r="L201" s="133"/>
      <c r="M201" s="137"/>
      <c r="N201" s="138"/>
      <c r="O201" s="138"/>
      <c r="P201" s="139">
        <f>SUM(P202:P231)</f>
        <v>0</v>
      </c>
      <c r="Q201" s="138"/>
      <c r="R201" s="139">
        <f>SUM(R202:R231)</f>
        <v>0</v>
      </c>
      <c r="S201" s="138"/>
      <c r="T201" s="140">
        <f>SUM(T202:T231)</f>
        <v>0</v>
      </c>
      <c r="AR201" s="134" t="s">
        <v>73</v>
      </c>
      <c r="AT201" s="141" t="s">
        <v>66</v>
      </c>
      <c r="AU201" s="141" t="s">
        <v>67</v>
      </c>
      <c r="AY201" s="134" t="s">
        <v>129</v>
      </c>
      <c r="BK201" s="142">
        <f>SUM(BK202:BK231)</f>
        <v>0</v>
      </c>
    </row>
    <row r="202" spans="1:65" s="2" customFormat="1" ht="21.75" customHeight="1">
      <c r="A202" s="28"/>
      <c r="B202" s="143"/>
      <c r="C202" s="144" t="s">
        <v>248</v>
      </c>
      <c r="D202" s="144" t="s">
        <v>132</v>
      </c>
      <c r="E202" s="145" t="s">
        <v>363</v>
      </c>
      <c r="F202" s="146" t="s">
        <v>364</v>
      </c>
      <c r="G202" s="147" t="s">
        <v>135</v>
      </c>
      <c r="H202" s="148">
        <v>2</v>
      </c>
      <c r="I202" s="149"/>
      <c r="J202" s="149"/>
      <c r="K202" s="150"/>
      <c r="L202" s="29"/>
      <c r="M202" s="151" t="s">
        <v>1</v>
      </c>
      <c r="N202" s="152" t="s">
        <v>33</v>
      </c>
      <c r="O202" s="153">
        <v>0</v>
      </c>
      <c r="P202" s="153">
        <f t="shared" ref="P202:P231" si="27">O202*H202</f>
        <v>0</v>
      </c>
      <c r="Q202" s="153">
        <v>0</v>
      </c>
      <c r="R202" s="153">
        <f t="shared" ref="R202:R231" si="28">Q202*H202</f>
        <v>0</v>
      </c>
      <c r="S202" s="153">
        <v>0</v>
      </c>
      <c r="T202" s="154">
        <f t="shared" ref="T202:T231" si="29"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5" t="s">
        <v>136</v>
      </c>
      <c r="AT202" s="155" t="s">
        <v>132</v>
      </c>
      <c r="AU202" s="155" t="s">
        <v>73</v>
      </c>
      <c r="AY202" s="14" t="s">
        <v>129</v>
      </c>
      <c r="BE202" s="156">
        <f t="shared" ref="BE202:BE231" si="30">IF(N202="základná",J202,0)</f>
        <v>0</v>
      </c>
      <c r="BF202" s="156">
        <f t="shared" ref="BF202:BF231" si="31">IF(N202="znížená",J202,0)</f>
        <v>0</v>
      </c>
      <c r="BG202" s="156">
        <f t="shared" ref="BG202:BG231" si="32">IF(N202="zákl. prenesená",J202,0)</f>
        <v>0</v>
      </c>
      <c r="BH202" s="156">
        <f t="shared" ref="BH202:BH231" si="33">IF(N202="zníž. prenesená",J202,0)</f>
        <v>0</v>
      </c>
      <c r="BI202" s="156">
        <f t="shared" ref="BI202:BI231" si="34">IF(N202="nulová",J202,0)</f>
        <v>0</v>
      </c>
      <c r="BJ202" s="14" t="s">
        <v>79</v>
      </c>
      <c r="BK202" s="156">
        <f t="shared" ref="BK202:BK231" si="35">ROUND(I202*H202,2)</f>
        <v>0</v>
      </c>
      <c r="BL202" s="14" t="s">
        <v>136</v>
      </c>
      <c r="BM202" s="155" t="s">
        <v>365</v>
      </c>
    </row>
    <row r="203" spans="1:65" s="2" customFormat="1" ht="16.5" customHeight="1">
      <c r="A203" s="28"/>
      <c r="B203" s="143"/>
      <c r="C203" s="144" t="s">
        <v>366</v>
      </c>
      <c r="D203" s="144" t="s">
        <v>132</v>
      </c>
      <c r="E203" s="145" t="s">
        <v>367</v>
      </c>
      <c r="F203" s="146" t="s">
        <v>368</v>
      </c>
      <c r="G203" s="147" t="s">
        <v>135</v>
      </c>
      <c r="H203" s="148">
        <v>2</v>
      </c>
      <c r="I203" s="149"/>
      <c r="J203" s="149"/>
      <c r="K203" s="150"/>
      <c r="L203" s="29"/>
      <c r="M203" s="151" t="s">
        <v>1</v>
      </c>
      <c r="N203" s="152" t="s">
        <v>33</v>
      </c>
      <c r="O203" s="153">
        <v>0</v>
      </c>
      <c r="P203" s="153">
        <f t="shared" si="27"/>
        <v>0</v>
      </c>
      <c r="Q203" s="153">
        <v>0</v>
      </c>
      <c r="R203" s="153">
        <f t="shared" si="28"/>
        <v>0</v>
      </c>
      <c r="S203" s="153">
        <v>0</v>
      </c>
      <c r="T203" s="154">
        <f t="shared" si="29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5" t="s">
        <v>136</v>
      </c>
      <c r="AT203" s="155" t="s">
        <v>132</v>
      </c>
      <c r="AU203" s="155" t="s">
        <v>73</v>
      </c>
      <c r="AY203" s="14" t="s">
        <v>129</v>
      </c>
      <c r="BE203" s="156">
        <f t="shared" si="30"/>
        <v>0</v>
      </c>
      <c r="BF203" s="156">
        <f t="shared" si="31"/>
        <v>0</v>
      </c>
      <c r="BG203" s="156">
        <f t="shared" si="32"/>
        <v>0</v>
      </c>
      <c r="BH203" s="156">
        <f t="shared" si="33"/>
        <v>0</v>
      </c>
      <c r="BI203" s="156">
        <f t="shared" si="34"/>
        <v>0</v>
      </c>
      <c r="BJ203" s="14" t="s">
        <v>79</v>
      </c>
      <c r="BK203" s="156">
        <f t="shared" si="35"/>
        <v>0</v>
      </c>
      <c r="BL203" s="14" t="s">
        <v>136</v>
      </c>
      <c r="BM203" s="155" t="s">
        <v>369</v>
      </c>
    </row>
    <row r="204" spans="1:65" s="2" customFormat="1" ht="16.5" customHeight="1">
      <c r="A204" s="28"/>
      <c r="B204" s="143"/>
      <c r="C204" s="144" t="s">
        <v>253</v>
      </c>
      <c r="D204" s="144" t="s">
        <v>132</v>
      </c>
      <c r="E204" s="145" t="s">
        <v>370</v>
      </c>
      <c r="F204" s="146" t="s">
        <v>371</v>
      </c>
      <c r="G204" s="147" t="s">
        <v>135</v>
      </c>
      <c r="H204" s="148">
        <v>2</v>
      </c>
      <c r="I204" s="149"/>
      <c r="J204" s="149"/>
      <c r="K204" s="150"/>
      <c r="L204" s="29"/>
      <c r="M204" s="151" t="s">
        <v>1</v>
      </c>
      <c r="N204" s="152" t="s">
        <v>33</v>
      </c>
      <c r="O204" s="153">
        <v>0</v>
      </c>
      <c r="P204" s="153">
        <f t="shared" si="27"/>
        <v>0</v>
      </c>
      <c r="Q204" s="153">
        <v>0</v>
      </c>
      <c r="R204" s="153">
        <f t="shared" si="28"/>
        <v>0</v>
      </c>
      <c r="S204" s="153">
        <v>0</v>
      </c>
      <c r="T204" s="154">
        <f t="shared" si="29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5" t="s">
        <v>136</v>
      </c>
      <c r="AT204" s="155" t="s">
        <v>132</v>
      </c>
      <c r="AU204" s="155" t="s">
        <v>73</v>
      </c>
      <c r="AY204" s="14" t="s">
        <v>129</v>
      </c>
      <c r="BE204" s="156">
        <f t="shared" si="30"/>
        <v>0</v>
      </c>
      <c r="BF204" s="156">
        <f t="shared" si="31"/>
        <v>0</v>
      </c>
      <c r="BG204" s="156">
        <f t="shared" si="32"/>
        <v>0</v>
      </c>
      <c r="BH204" s="156">
        <f t="shared" si="33"/>
        <v>0</v>
      </c>
      <c r="BI204" s="156">
        <f t="shared" si="34"/>
        <v>0</v>
      </c>
      <c r="BJ204" s="14" t="s">
        <v>79</v>
      </c>
      <c r="BK204" s="156">
        <f t="shared" si="35"/>
        <v>0</v>
      </c>
      <c r="BL204" s="14" t="s">
        <v>136</v>
      </c>
      <c r="BM204" s="155" t="s">
        <v>372</v>
      </c>
    </row>
    <row r="205" spans="1:65" s="2" customFormat="1" ht="21.75" customHeight="1">
      <c r="A205" s="28"/>
      <c r="B205" s="143"/>
      <c r="C205" s="144" t="s">
        <v>373</v>
      </c>
      <c r="D205" s="144" t="s">
        <v>132</v>
      </c>
      <c r="E205" s="145" t="s">
        <v>374</v>
      </c>
      <c r="F205" s="146" t="s">
        <v>375</v>
      </c>
      <c r="G205" s="147" t="s">
        <v>135</v>
      </c>
      <c r="H205" s="148">
        <v>2</v>
      </c>
      <c r="I205" s="149"/>
      <c r="J205" s="149"/>
      <c r="K205" s="150"/>
      <c r="L205" s="29"/>
      <c r="M205" s="151" t="s">
        <v>1</v>
      </c>
      <c r="N205" s="152" t="s">
        <v>33</v>
      </c>
      <c r="O205" s="153">
        <v>0</v>
      </c>
      <c r="P205" s="153">
        <f t="shared" si="27"/>
        <v>0</v>
      </c>
      <c r="Q205" s="153">
        <v>0</v>
      </c>
      <c r="R205" s="153">
        <f t="shared" si="28"/>
        <v>0</v>
      </c>
      <c r="S205" s="153">
        <v>0</v>
      </c>
      <c r="T205" s="154">
        <f t="shared" si="29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5" t="s">
        <v>136</v>
      </c>
      <c r="AT205" s="155" t="s">
        <v>132</v>
      </c>
      <c r="AU205" s="155" t="s">
        <v>73</v>
      </c>
      <c r="AY205" s="14" t="s">
        <v>129</v>
      </c>
      <c r="BE205" s="156">
        <f t="shared" si="30"/>
        <v>0</v>
      </c>
      <c r="BF205" s="156">
        <f t="shared" si="31"/>
        <v>0</v>
      </c>
      <c r="BG205" s="156">
        <f t="shared" si="32"/>
        <v>0</v>
      </c>
      <c r="BH205" s="156">
        <f t="shared" si="33"/>
        <v>0</v>
      </c>
      <c r="BI205" s="156">
        <f t="shared" si="34"/>
        <v>0</v>
      </c>
      <c r="BJ205" s="14" t="s">
        <v>79</v>
      </c>
      <c r="BK205" s="156">
        <f t="shared" si="35"/>
        <v>0</v>
      </c>
      <c r="BL205" s="14" t="s">
        <v>136</v>
      </c>
      <c r="BM205" s="155" t="s">
        <v>376</v>
      </c>
    </row>
    <row r="206" spans="1:65" s="2" customFormat="1" ht="16.5" customHeight="1">
      <c r="A206" s="28"/>
      <c r="B206" s="143"/>
      <c r="C206" s="144" t="s">
        <v>258</v>
      </c>
      <c r="D206" s="144" t="s">
        <v>132</v>
      </c>
      <c r="E206" s="145" t="s">
        <v>377</v>
      </c>
      <c r="F206" s="146" t="s">
        <v>378</v>
      </c>
      <c r="G206" s="147" t="s">
        <v>135</v>
      </c>
      <c r="H206" s="148">
        <v>2</v>
      </c>
      <c r="I206" s="149"/>
      <c r="J206" s="149"/>
      <c r="K206" s="150"/>
      <c r="L206" s="29"/>
      <c r="M206" s="151" t="s">
        <v>1</v>
      </c>
      <c r="N206" s="152" t="s">
        <v>33</v>
      </c>
      <c r="O206" s="153">
        <v>0</v>
      </c>
      <c r="P206" s="153">
        <f t="shared" si="27"/>
        <v>0</v>
      </c>
      <c r="Q206" s="153">
        <v>0</v>
      </c>
      <c r="R206" s="153">
        <f t="shared" si="28"/>
        <v>0</v>
      </c>
      <c r="S206" s="153">
        <v>0</v>
      </c>
      <c r="T206" s="154">
        <f t="shared" si="29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5" t="s">
        <v>136</v>
      </c>
      <c r="AT206" s="155" t="s">
        <v>132</v>
      </c>
      <c r="AU206" s="155" t="s">
        <v>73</v>
      </c>
      <c r="AY206" s="14" t="s">
        <v>129</v>
      </c>
      <c r="BE206" s="156">
        <f t="shared" si="30"/>
        <v>0</v>
      </c>
      <c r="BF206" s="156">
        <f t="shared" si="31"/>
        <v>0</v>
      </c>
      <c r="BG206" s="156">
        <f t="shared" si="32"/>
        <v>0</v>
      </c>
      <c r="BH206" s="156">
        <f t="shared" si="33"/>
        <v>0</v>
      </c>
      <c r="BI206" s="156">
        <f t="shared" si="34"/>
        <v>0</v>
      </c>
      <c r="BJ206" s="14" t="s">
        <v>79</v>
      </c>
      <c r="BK206" s="156">
        <f t="shared" si="35"/>
        <v>0</v>
      </c>
      <c r="BL206" s="14" t="s">
        <v>136</v>
      </c>
      <c r="BM206" s="155" t="s">
        <v>379</v>
      </c>
    </row>
    <row r="207" spans="1:65" s="2" customFormat="1" ht="16.5" customHeight="1">
      <c r="A207" s="28"/>
      <c r="B207" s="143"/>
      <c r="C207" s="144" t="s">
        <v>380</v>
      </c>
      <c r="D207" s="144" t="s">
        <v>132</v>
      </c>
      <c r="E207" s="145" t="s">
        <v>381</v>
      </c>
      <c r="F207" s="146" t="s">
        <v>382</v>
      </c>
      <c r="G207" s="147" t="s">
        <v>135</v>
      </c>
      <c r="H207" s="148">
        <v>6</v>
      </c>
      <c r="I207" s="149"/>
      <c r="J207" s="149"/>
      <c r="K207" s="150"/>
      <c r="L207" s="29"/>
      <c r="M207" s="151" t="s">
        <v>1</v>
      </c>
      <c r="N207" s="152" t="s">
        <v>33</v>
      </c>
      <c r="O207" s="153">
        <v>0</v>
      </c>
      <c r="P207" s="153">
        <f t="shared" si="27"/>
        <v>0</v>
      </c>
      <c r="Q207" s="153">
        <v>0</v>
      </c>
      <c r="R207" s="153">
        <f t="shared" si="28"/>
        <v>0</v>
      </c>
      <c r="S207" s="153">
        <v>0</v>
      </c>
      <c r="T207" s="154">
        <f t="shared" si="29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5" t="s">
        <v>136</v>
      </c>
      <c r="AT207" s="155" t="s">
        <v>132</v>
      </c>
      <c r="AU207" s="155" t="s">
        <v>73</v>
      </c>
      <c r="AY207" s="14" t="s">
        <v>129</v>
      </c>
      <c r="BE207" s="156">
        <f t="shared" si="30"/>
        <v>0</v>
      </c>
      <c r="BF207" s="156">
        <f t="shared" si="31"/>
        <v>0</v>
      </c>
      <c r="BG207" s="156">
        <f t="shared" si="32"/>
        <v>0</v>
      </c>
      <c r="BH207" s="156">
        <f t="shared" si="33"/>
        <v>0</v>
      </c>
      <c r="BI207" s="156">
        <f t="shared" si="34"/>
        <v>0</v>
      </c>
      <c r="BJ207" s="14" t="s">
        <v>79</v>
      </c>
      <c r="BK207" s="156">
        <f t="shared" si="35"/>
        <v>0</v>
      </c>
      <c r="BL207" s="14" t="s">
        <v>136</v>
      </c>
      <c r="BM207" s="155" t="s">
        <v>383</v>
      </c>
    </row>
    <row r="208" spans="1:65" s="2" customFormat="1" ht="23" customHeight="1">
      <c r="A208" s="28"/>
      <c r="B208" s="143"/>
      <c r="C208" s="144" t="s">
        <v>262</v>
      </c>
      <c r="D208" s="144" t="s">
        <v>132</v>
      </c>
      <c r="E208" s="145" t="s">
        <v>384</v>
      </c>
      <c r="F208" s="146" t="s">
        <v>385</v>
      </c>
      <c r="G208" s="147" t="s">
        <v>135</v>
      </c>
      <c r="H208" s="148">
        <v>3</v>
      </c>
      <c r="I208" s="149"/>
      <c r="J208" s="149"/>
      <c r="K208" s="150"/>
      <c r="L208" s="29"/>
      <c r="M208" s="151" t="s">
        <v>1</v>
      </c>
      <c r="N208" s="152" t="s">
        <v>33</v>
      </c>
      <c r="O208" s="153">
        <v>0</v>
      </c>
      <c r="P208" s="153">
        <f t="shared" si="27"/>
        <v>0</v>
      </c>
      <c r="Q208" s="153">
        <v>0</v>
      </c>
      <c r="R208" s="153">
        <f t="shared" si="28"/>
        <v>0</v>
      </c>
      <c r="S208" s="153">
        <v>0</v>
      </c>
      <c r="T208" s="154">
        <f t="shared" si="29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5" t="s">
        <v>136</v>
      </c>
      <c r="AT208" s="155" t="s">
        <v>132</v>
      </c>
      <c r="AU208" s="155" t="s">
        <v>73</v>
      </c>
      <c r="AY208" s="14" t="s">
        <v>129</v>
      </c>
      <c r="BE208" s="156">
        <f t="shared" si="30"/>
        <v>0</v>
      </c>
      <c r="BF208" s="156">
        <f t="shared" si="31"/>
        <v>0</v>
      </c>
      <c r="BG208" s="156">
        <f t="shared" si="32"/>
        <v>0</v>
      </c>
      <c r="BH208" s="156">
        <f t="shared" si="33"/>
        <v>0</v>
      </c>
      <c r="BI208" s="156">
        <f t="shared" si="34"/>
        <v>0</v>
      </c>
      <c r="BJ208" s="14" t="s">
        <v>79</v>
      </c>
      <c r="BK208" s="156">
        <f t="shared" si="35"/>
        <v>0</v>
      </c>
      <c r="BL208" s="14" t="s">
        <v>136</v>
      </c>
      <c r="BM208" s="155" t="s">
        <v>386</v>
      </c>
    </row>
    <row r="209" spans="1:65" s="2" customFormat="1" ht="16.5" customHeight="1">
      <c r="A209" s="28"/>
      <c r="B209" s="143"/>
      <c r="C209" s="144" t="s">
        <v>387</v>
      </c>
      <c r="D209" s="144" t="s">
        <v>132</v>
      </c>
      <c r="E209" s="145" t="s">
        <v>388</v>
      </c>
      <c r="F209" s="146" t="s">
        <v>389</v>
      </c>
      <c r="G209" s="147" t="s">
        <v>135</v>
      </c>
      <c r="H209" s="148">
        <v>3</v>
      </c>
      <c r="I209" s="149"/>
      <c r="J209" s="149"/>
      <c r="K209" s="150"/>
      <c r="L209" s="29"/>
      <c r="M209" s="151" t="s">
        <v>1</v>
      </c>
      <c r="N209" s="152" t="s">
        <v>33</v>
      </c>
      <c r="O209" s="153">
        <v>0</v>
      </c>
      <c r="P209" s="153">
        <f t="shared" si="27"/>
        <v>0</v>
      </c>
      <c r="Q209" s="153">
        <v>0</v>
      </c>
      <c r="R209" s="153">
        <f t="shared" si="28"/>
        <v>0</v>
      </c>
      <c r="S209" s="153">
        <v>0</v>
      </c>
      <c r="T209" s="154">
        <f t="shared" si="29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5" t="s">
        <v>136</v>
      </c>
      <c r="AT209" s="155" t="s">
        <v>132</v>
      </c>
      <c r="AU209" s="155" t="s">
        <v>73</v>
      </c>
      <c r="AY209" s="14" t="s">
        <v>129</v>
      </c>
      <c r="BE209" s="156">
        <f t="shared" si="30"/>
        <v>0</v>
      </c>
      <c r="BF209" s="156">
        <f t="shared" si="31"/>
        <v>0</v>
      </c>
      <c r="BG209" s="156">
        <f t="shared" si="32"/>
        <v>0</v>
      </c>
      <c r="BH209" s="156">
        <f t="shared" si="33"/>
        <v>0</v>
      </c>
      <c r="BI209" s="156">
        <f t="shared" si="34"/>
        <v>0</v>
      </c>
      <c r="BJ209" s="14" t="s">
        <v>79</v>
      </c>
      <c r="BK209" s="156">
        <f t="shared" si="35"/>
        <v>0</v>
      </c>
      <c r="BL209" s="14" t="s">
        <v>136</v>
      </c>
      <c r="BM209" s="155" t="s">
        <v>390</v>
      </c>
    </row>
    <row r="210" spans="1:65" s="2" customFormat="1" ht="21.75" customHeight="1">
      <c r="A210" s="28"/>
      <c r="B210" s="143"/>
      <c r="C210" s="144" t="s">
        <v>265</v>
      </c>
      <c r="D210" s="144" t="s">
        <v>132</v>
      </c>
      <c r="E210" s="145" t="s">
        <v>391</v>
      </c>
      <c r="F210" s="146" t="s">
        <v>392</v>
      </c>
      <c r="G210" s="147" t="s">
        <v>135</v>
      </c>
      <c r="H210" s="148">
        <v>1</v>
      </c>
      <c r="I210" s="149"/>
      <c r="J210" s="149"/>
      <c r="K210" s="150"/>
      <c r="L210" s="29"/>
      <c r="M210" s="151" t="s">
        <v>1</v>
      </c>
      <c r="N210" s="152" t="s">
        <v>33</v>
      </c>
      <c r="O210" s="153">
        <v>0</v>
      </c>
      <c r="P210" s="153">
        <f t="shared" si="27"/>
        <v>0</v>
      </c>
      <c r="Q210" s="153">
        <v>0</v>
      </c>
      <c r="R210" s="153">
        <f t="shared" si="28"/>
        <v>0</v>
      </c>
      <c r="S210" s="153">
        <v>0</v>
      </c>
      <c r="T210" s="154">
        <f t="shared" si="29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5" t="s">
        <v>136</v>
      </c>
      <c r="AT210" s="155" t="s">
        <v>132</v>
      </c>
      <c r="AU210" s="155" t="s">
        <v>73</v>
      </c>
      <c r="AY210" s="14" t="s">
        <v>129</v>
      </c>
      <c r="BE210" s="156">
        <f t="shared" si="30"/>
        <v>0</v>
      </c>
      <c r="BF210" s="156">
        <f t="shared" si="31"/>
        <v>0</v>
      </c>
      <c r="BG210" s="156">
        <f t="shared" si="32"/>
        <v>0</v>
      </c>
      <c r="BH210" s="156">
        <f t="shared" si="33"/>
        <v>0</v>
      </c>
      <c r="BI210" s="156">
        <f t="shared" si="34"/>
        <v>0</v>
      </c>
      <c r="BJ210" s="14" t="s">
        <v>79</v>
      </c>
      <c r="BK210" s="156">
        <f t="shared" si="35"/>
        <v>0</v>
      </c>
      <c r="BL210" s="14" t="s">
        <v>136</v>
      </c>
      <c r="BM210" s="155" t="s">
        <v>393</v>
      </c>
    </row>
    <row r="211" spans="1:65" s="2" customFormat="1" ht="25" customHeight="1">
      <c r="A211" s="28"/>
      <c r="B211" s="143"/>
      <c r="C211" s="144" t="s">
        <v>394</v>
      </c>
      <c r="D211" s="144" t="s">
        <v>132</v>
      </c>
      <c r="E211" s="145" t="s">
        <v>395</v>
      </c>
      <c r="F211" s="146" t="s">
        <v>396</v>
      </c>
      <c r="G211" s="147" t="s">
        <v>135</v>
      </c>
      <c r="H211" s="148">
        <v>2</v>
      </c>
      <c r="I211" s="149"/>
      <c r="J211" s="149"/>
      <c r="K211" s="150"/>
      <c r="L211" s="29"/>
      <c r="M211" s="151" t="s">
        <v>1</v>
      </c>
      <c r="N211" s="152" t="s">
        <v>33</v>
      </c>
      <c r="O211" s="153">
        <v>0</v>
      </c>
      <c r="P211" s="153">
        <f t="shared" si="27"/>
        <v>0</v>
      </c>
      <c r="Q211" s="153">
        <v>0</v>
      </c>
      <c r="R211" s="153">
        <f t="shared" si="28"/>
        <v>0</v>
      </c>
      <c r="S211" s="153">
        <v>0</v>
      </c>
      <c r="T211" s="154">
        <f t="shared" si="29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5" t="s">
        <v>136</v>
      </c>
      <c r="AT211" s="155" t="s">
        <v>132</v>
      </c>
      <c r="AU211" s="155" t="s">
        <v>73</v>
      </c>
      <c r="AY211" s="14" t="s">
        <v>129</v>
      </c>
      <c r="BE211" s="156">
        <f t="shared" si="30"/>
        <v>0</v>
      </c>
      <c r="BF211" s="156">
        <f t="shared" si="31"/>
        <v>0</v>
      </c>
      <c r="BG211" s="156">
        <f t="shared" si="32"/>
        <v>0</v>
      </c>
      <c r="BH211" s="156">
        <f t="shared" si="33"/>
        <v>0</v>
      </c>
      <c r="BI211" s="156">
        <f t="shared" si="34"/>
        <v>0</v>
      </c>
      <c r="BJ211" s="14" t="s">
        <v>79</v>
      </c>
      <c r="BK211" s="156">
        <f t="shared" si="35"/>
        <v>0</v>
      </c>
      <c r="BL211" s="14" t="s">
        <v>136</v>
      </c>
      <c r="BM211" s="155" t="s">
        <v>397</v>
      </c>
    </row>
    <row r="212" spans="1:65" s="2" customFormat="1" ht="26" customHeight="1">
      <c r="A212" s="28"/>
      <c r="B212" s="143"/>
      <c r="C212" s="144" t="s">
        <v>269</v>
      </c>
      <c r="D212" s="144" t="s">
        <v>132</v>
      </c>
      <c r="E212" s="145" t="s">
        <v>398</v>
      </c>
      <c r="F212" s="146" t="s">
        <v>399</v>
      </c>
      <c r="G212" s="147" t="s">
        <v>135</v>
      </c>
      <c r="H212" s="148">
        <v>4</v>
      </c>
      <c r="I212" s="149"/>
      <c r="J212" s="149"/>
      <c r="K212" s="150"/>
      <c r="L212" s="29"/>
      <c r="M212" s="151" t="s">
        <v>1</v>
      </c>
      <c r="N212" s="152" t="s">
        <v>33</v>
      </c>
      <c r="O212" s="153">
        <v>0</v>
      </c>
      <c r="P212" s="153">
        <f t="shared" si="27"/>
        <v>0</v>
      </c>
      <c r="Q212" s="153">
        <v>0</v>
      </c>
      <c r="R212" s="153">
        <f t="shared" si="28"/>
        <v>0</v>
      </c>
      <c r="S212" s="153">
        <v>0</v>
      </c>
      <c r="T212" s="154">
        <f t="shared" si="29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55" t="s">
        <v>136</v>
      </c>
      <c r="AT212" s="155" t="s">
        <v>132</v>
      </c>
      <c r="AU212" s="155" t="s">
        <v>73</v>
      </c>
      <c r="AY212" s="14" t="s">
        <v>129</v>
      </c>
      <c r="BE212" s="156">
        <f t="shared" si="30"/>
        <v>0</v>
      </c>
      <c r="BF212" s="156">
        <f t="shared" si="31"/>
        <v>0</v>
      </c>
      <c r="BG212" s="156">
        <f t="shared" si="32"/>
        <v>0</v>
      </c>
      <c r="BH212" s="156">
        <f t="shared" si="33"/>
        <v>0</v>
      </c>
      <c r="BI212" s="156">
        <f t="shared" si="34"/>
        <v>0</v>
      </c>
      <c r="BJ212" s="14" t="s">
        <v>79</v>
      </c>
      <c r="BK212" s="156">
        <f t="shared" si="35"/>
        <v>0</v>
      </c>
      <c r="BL212" s="14" t="s">
        <v>136</v>
      </c>
      <c r="BM212" s="155" t="s">
        <v>400</v>
      </c>
    </row>
    <row r="213" spans="1:65" s="2" customFormat="1" ht="25" customHeight="1">
      <c r="A213" s="28"/>
      <c r="B213" s="143"/>
      <c r="C213" s="144" t="s">
        <v>401</v>
      </c>
      <c r="D213" s="144" t="s">
        <v>132</v>
      </c>
      <c r="E213" s="145" t="s">
        <v>402</v>
      </c>
      <c r="F213" s="146" t="s">
        <v>403</v>
      </c>
      <c r="G213" s="147" t="s">
        <v>135</v>
      </c>
      <c r="H213" s="148">
        <v>8</v>
      </c>
      <c r="I213" s="149"/>
      <c r="J213" s="149"/>
      <c r="K213" s="150"/>
      <c r="L213" s="29"/>
      <c r="M213" s="151" t="s">
        <v>1</v>
      </c>
      <c r="N213" s="152" t="s">
        <v>33</v>
      </c>
      <c r="O213" s="153">
        <v>0</v>
      </c>
      <c r="P213" s="153">
        <f t="shared" si="27"/>
        <v>0</v>
      </c>
      <c r="Q213" s="153">
        <v>0</v>
      </c>
      <c r="R213" s="153">
        <f t="shared" si="28"/>
        <v>0</v>
      </c>
      <c r="S213" s="153">
        <v>0</v>
      </c>
      <c r="T213" s="154">
        <f t="shared" si="29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5" t="s">
        <v>136</v>
      </c>
      <c r="AT213" s="155" t="s">
        <v>132</v>
      </c>
      <c r="AU213" s="155" t="s">
        <v>73</v>
      </c>
      <c r="AY213" s="14" t="s">
        <v>129</v>
      </c>
      <c r="BE213" s="156">
        <f t="shared" si="30"/>
        <v>0</v>
      </c>
      <c r="BF213" s="156">
        <f t="shared" si="31"/>
        <v>0</v>
      </c>
      <c r="BG213" s="156">
        <f t="shared" si="32"/>
        <v>0</v>
      </c>
      <c r="BH213" s="156">
        <f t="shared" si="33"/>
        <v>0</v>
      </c>
      <c r="BI213" s="156">
        <f t="shared" si="34"/>
        <v>0</v>
      </c>
      <c r="BJ213" s="14" t="s">
        <v>79</v>
      </c>
      <c r="BK213" s="156">
        <f t="shared" si="35"/>
        <v>0</v>
      </c>
      <c r="BL213" s="14" t="s">
        <v>136</v>
      </c>
      <c r="BM213" s="155" t="s">
        <v>404</v>
      </c>
    </row>
    <row r="214" spans="1:65" s="2" customFormat="1" ht="22" customHeight="1">
      <c r="A214" s="28"/>
      <c r="B214" s="143"/>
      <c r="C214" s="144" t="s">
        <v>272</v>
      </c>
      <c r="D214" s="144" t="s">
        <v>132</v>
      </c>
      <c r="E214" s="145" t="s">
        <v>405</v>
      </c>
      <c r="F214" s="146" t="s">
        <v>406</v>
      </c>
      <c r="G214" s="147" t="s">
        <v>135</v>
      </c>
      <c r="H214" s="148">
        <v>2</v>
      </c>
      <c r="I214" s="149"/>
      <c r="J214" s="149"/>
      <c r="K214" s="150"/>
      <c r="L214" s="29"/>
      <c r="M214" s="151" t="s">
        <v>1</v>
      </c>
      <c r="N214" s="152" t="s">
        <v>33</v>
      </c>
      <c r="O214" s="153">
        <v>0</v>
      </c>
      <c r="P214" s="153">
        <f t="shared" si="27"/>
        <v>0</v>
      </c>
      <c r="Q214" s="153">
        <v>0</v>
      </c>
      <c r="R214" s="153">
        <f t="shared" si="28"/>
        <v>0</v>
      </c>
      <c r="S214" s="153">
        <v>0</v>
      </c>
      <c r="T214" s="154">
        <f t="shared" si="29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5" t="s">
        <v>136</v>
      </c>
      <c r="AT214" s="155" t="s">
        <v>132</v>
      </c>
      <c r="AU214" s="155" t="s">
        <v>73</v>
      </c>
      <c r="AY214" s="14" t="s">
        <v>129</v>
      </c>
      <c r="BE214" s="156">
        <f t="shared" si="30"/>
        <v>0</v>
      </c>
      <c r="BF214" s="156">
        <f t="shared" si="31"/>
        <v>0</v>
      </c>
      <c r="BG214" s="156">
        <f t="shared" si="32"/>
        <v>0</v>
      </c>
      <c r="BH214" s="156">
        <f t="shared" si="33"/>
        <v>0</v>
      </c>
      <c r="BI214" s="156">
        <f t="shared" si="34"/>
        <v>0</v>
      </c>
      <c r="BJ214" s="14" t="s">
        <v>79</v>
      </c>
      <c r="BK214" s="156">
        <f t="shared" si="35"/>
        <v>0</v>
      </c>
      <c r="BL214" s="14" t="s">
        <v>136</v>
      </c>
      <c r="BM214" s="155" t="s">
        <v>407</v>
      </c>
    </row>
    <row r="215" spans="1:65" s="2" customFormat="1" ht="21.75" customHeight="1">
      <c r="A215" s="28"/>
      <c r="B215" s="143"/>
      <c r="C215" s="144" t="s">
        <v>408</v>
      </c>
      <c r="D215" s="144" t="s">
        <v>132</v>
      </c>
      <c r="E215" s="145" t="s">
        <v>363</v>
      </c>
      <c r="F215" s="146" t="s">
        <v>364</v>
      </c>
      <c r="G215" s="147" t="s">
        <v>135</v>
      </c>
      <c r="H215" s="148">
        <v>4</v>
      </c>
      <c r="I215" s="149"/>
      <c r="J215" s="149"/>
      <c r="K215" s="150"/>
      <c r="L215" s="29"/>
      <c r="M215" s="151" t="s">
        <v>1</v>
      </c>
      <c r="N215" s="152" t="s">
        <v>33</v>
      </c>
      <c r="O215" s="153">
        <v>0</v>
      </c>
      <c r="P215" s="153">
        <f t="shared" si="27"/>
        <v>0</v>
      </c>
      <c r="Q215" s="153">
        <v>0</v>
      </c>
      <c r="R215" s="153">
        <f t="shared" si="28"/>
        <v>0</v>
      </c>
      <c r="S215" s="153">
        <v>0</v>
      </c>
      <c r="T215" s="154">
        <f t="shared" si="29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5" t="s">
        <v>136</v>
      </c>
      <c r="AT215" s="155" t="s">
        <v>132</v>
      </c>
      <c r="AU215" s="155" t="s">
        <v>73</v>
      </c>
      <c r="AY215" s="14" t="s">
        <v>129</v>
      </c>
      <c r="BE215" s="156">
        <f t="shared" si="30"/>
        <v>0</v>
      </c>
      <c r="BF215" s="156">
        <f t="shared" si="31"/>
        <v>0</v>
      </c>
      <c r="BG215" s="156">
        <f t="shared" si="32"/>
        <v>0</v>
      </c>
      <c r="BH215" s="156">
        <f t="shared" si="33"/>
        <v>0</v>
      </c>
      <c r="BI215" s="156">
        <f t="shared" si="34"/>
        <v>0</v>
      </c>
      <c r="BJ215" s="14" t="s">
        <v>79</v>
      </c>
      <c r="BK215" s="156">
        <f t="shared" si="35"/>
        <v>0</v>
      </c>
      <c r="BL215" s="14" t="s">
        <v>136</v>
      </c>
      <c r="BM215" s="155" t="s">
        <v>409</v>
      </c>
    </row>
    <row r="216" spans="1:65" s="2" customFormat="1" ht="16.5" customHeight="1">
      <c r="A216" s="28"/>
      <c r="B216" s="143"/>
      <c r="C216" s="144" t="s">
        <v>276</v>
      </c>
      <c r="D216" s="144" t="s">
        <v>132</v>
      </c>
      <c r="E216" s="145" t="s">
        <v>410</v>
      </c>
      <c r="F216" s="146" t="s">
        <v>411</v>
      </c>
      <c r="G216" s="147" t="s">
        <v>135</v>
      </c>
      <c r="H216" s="148">
        <v>8</v>
      </c>
      <c r="I216" s="149"/>
      <c r="J216" s="149"/>
      <c r="K216" s="150"/>
      <c r="L216" s="29"/>
      <c r="M216" s="151" t="s">
        <v>1</v>
      </c>
      <c r="N216" s="152" t="s">
        <v>33</v>
      </c>
      <c r="O216" s="153">
        <v>0</v>
      </c>
      <c r="P216" s="153">
        <f t="shared" si="27"/>
        <v>0</v>
      </c>
      <c r="Q216" s="153">
        <v>0</v>
      </c>
      <c r="R216" s="153">
        <f t="shared" si="28"/>
        <v>0</v>
      </c>
      <c r="S216" s="153">
        <v>0</v>
      </c>
      <c r="T216" s="154">
        <f t="shared" si="29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55" t="s">
        <v>136</v>
      </c>
      <c r="AT216" s="155" t="s">
        <v>132</v>
      </c>
      <c r="AU216" s="155" t="s">
        <v>73</v>
      </c>
      <c r="AY216" s="14" t="s">
        <v>129</v>
      </c>
      <c r="BE216" s="156">
        <f t="shared" si="30"/>
        <v>0</v>
      </c>
      <c r="BF216" s="156">
        <f t="shared" si="31"/>
        <v>0</v>
      </c>
      <c r="BG216" s="156">
        <f t="shared" si="32"/>
        <v>0</v>
      </c>
      <c r="BH216" s="156">
        <f t="shared" si="33"/>
        <v>0</v>
      </c>
      <c r="BI216" s="156">
        <f t="shared" si="34"/>
        <v>0</v>
      </c>
      <c r="BJ216" s="14" t="s">
        <v>79</v>
      </c>
      <c r="BK216" s="156">
        <f t="shared" si="35"/>
        <v>0</v>
      </c>
      <c r="BL216" s="14" t="s">
        <v>136</v>
      </c>
      <c r="BM216" s="155" t="s">
        <v>412</v>
      </c>
    </row>
    <row r="217" spans="1:65" s="2" customFormat="1" ht="16.5" customHeight="1">
      <c r="A217" s="28"/>
      <c r="B217" s="143"/>
      <c r="C217" s="144" t="s">
        <v>413</v>
      </c>
      <c r="D217" s="144" t="s">
        <v>132</v>
      </c>
      <c r="E217" s="145" t="s">
        <v>414</v>
      </c>
      <c r="F217" s="146" t="s">
        <v>415</v>
      </c>
      <c r="G217" s="147" t="s">
        <v>135</v>
      </c>
      <c r="H217" s="148">
        <v>8</v>
      </c>
      <c r="I217" s="149"/>
      <c r="J217" s="149"/>
      <c r="K217" s="150"/>
      <c r="L217" s="29"/>
      <c r="M217" s="151" t="s">
        <v>1</v>
      </c>
      <c r="N217" s="152" t="s">
        <v>33</v>
      </c>
      <c r="O217" s="153">
        <v>0</v>
      </c>
      <c r="P217" s="153">
        <f t="shared" si="27"/>
        <v>0</v>
      </c>
      <c r="Q217" s="153">
        <v>0</v>
      </c>
      <c r="R217" s="153">
        <f t="shared" si="28"/>
        <v>0</v>
      </c>
      <c r="S217" s="153">
        <v>0</v>
      </c>
      <c r="T217" s="154">
        <f t="shared" si="29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5" t="s">
        <v>136</v>
      </c>
      <c r="AT217" s="155" t="s">
        <v>132</v>
      </c>
      <c r="AU217" s="155" t="s">
        <v>73</v>
      </c>
      <c r="AY217" s="14" t="s">
        <v>129</v>
      </c>
      <c r="BE217" s="156">
        <f t="shared" si="30"/>
        <v>0</v>
      </c>
      <c r="BF217" s="156">
        <f t="shared" si="31"/>
        <v>0</v>
      </c>
      <c r="BG217" s="156">
        <f t="shared" si="32"/>
        <v>0</v>
      </c>
      <c r="BH217" s="156">
        <f t="shared" si="33"/>
        <v>0</v>
      </c>
      <c r="BI217" s="156">
        <f t="shared" si="34"/>
        <v>0</v>
      </c>
      <c r="BJ217" s="14" t="s">
        <v>79</v>
      </c>
      <c r="BK217" s="156">
        <f t="shared" si="35"/>
        <v>0</v>
      </c>
      <c r="BL217" s="14" t="s">
        <v>136</v>
      </c>
      <c r="BM217" s="155" t="s">
        <v>416</v>
      </c>
    </row>
    <row r="218" spans="1:65" s="2" customFormat="1" ht="16.5" customHeight="1">
      <c r="A218" s="28"/>
      <c r="B218" s="143"/>
      <c r="C218" s="144" t="s">
        <v>279</v>
      </c>
      <c r="D218" s="144" t="s">
        <v>132</v>
      </c>
      <c r="E218" s="145" t="s">
        <v>417</v>
      </c>
      <c r="F218" s="146" t="s">
        <v>418</v>
      </c>
      <c r="G218" s="147" t="s">
        <v>135</v>
      </c>
      <c r="H218" s="148">
        <v>8</v>
      </c>
      <c r="I218" s="149"/>
      <c r="J218" s="149"/>
      <c r="K218" s="150"/>
      <c r="L218" s="29"/>
      <c r="M218" s="151" t="s">
        <v>1</v>
      </c>
      <c r="N218" s="152" t="s">
        <v>33</v>
      </c>
      <c r="O218" s="153">
        <v>0</v>
      </c>
      <c r="P218" s="153">
        <f t="shared" si="27"/>
        <v>0</v>
      </c>
      <c r="Q218" s="153">
        <v>0</v>
      </c>
      <c r="R218" s="153">
        <f t="shared" si="28"/>
        <v>0</v>
      </c>
      <c r="S218" s="153">
        <v>0</v>
      </c>
      <c r="T218" s="154">
        <f t="shared" si="29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5" t="s">
        <v>136</v>
      </c>
      <c r="AT218" s="155" t="s">
        <v>132</v>
      </c>
      <c r="AU218" s="155" t="s">
        <v>73</v>
      </c>
      <c r="AY218" s="14" t="s">
        <v>129</v>
      </c>
      <c r="BE218" s="156">
        <f t="shared" si="30"/>
        <v>0</v>
      </c>
      <c r="BF218" s="156">
        <f t="shared" si="31"/>
        <v>0</v>
      </c>
      <c r="BG218" s="156">
        <f t="shared" si="32"/>
        <v>0</v>
      </c>
      <c r="BH218" s="156">
        <f t="shared" si="33"/>
        <v>0</v>
      </c>
      <c r="BI218" s="156">
        <f t="shared" si="34"/>
        <v>0</v>
      </c>
      <c r="BJ218" s="14" t="s">
        <v>79</v>
      </c>
      <c r="BK218" s="156">
        <f t="shared" si="35"/>
        <v>0</v>
      </c>
      <c r="BL218" s="14" t="s">
        <v>136</v>
      </c>
      <c r="BM218" s="155" t="s">
        <v>419</v>
      </c>
    </row>
    <row r="219" spans="1:65" s="2" customFormat="1" ht="16.5" customHeight="1">
      <c r="A219" s="28"/>
      <c r="B219" s="143"/>
      <c r="C219" s="144" t="s">
        <v>420</v>
      </c>
      <c r="D219" s="144" t="s">
        <v>132</v>
      </c>
      <c r="E219" s="145" t="s">
        <v>421</v>
      </c>
      <c r="F219" s="146" t="s">
        <v>422</v>
      </c>
      <c r="G219" s="147" t="s">
        <v>135</v>
      </c>
      <c r="H219" s="148">
        <v>4</v>
      </c>
      <c r="I219" s="149"/>
      <c r="J219" s="149"/>
      <c r="K219" s="150"/>
      <c r="L219" s="29"/>
      <c r="M219" s="151" t="s">
        <v>1</v>
      </c>
      <c r="N219" s="152" t="s">
        <v>33</v>
      </c>
      <c r="O219" s="153">
        <v>0</v>
      </c>
      <c r="P219" s="153">
        <f t="shared" si="27"/>
        <v>0</v>
      </c>
      <c r="Q219" s="153">
        <v>0</v>
      </c>
      <c r="R219" s="153">
        <f t="shared" si="28"/>
        <v>0</v>
      </c>
      <c r="S219" s="153">
        <v>0</v>
      </c>
      <c r="T219" s="154">
        <f t="shared" si="29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5" t="s">
        <v>136</v>
      </c>
      <c r="AT219" s="155" t="s">
        <v>132</v>
      </c>
      <c r="AU219" s="155" t="s">
        <v>73</v>
      </c>
      <c r="AY219" s="14" t="s">
        <v>129</v>
      </c>
      <c r="BE219" s="156">
        <f t="shared" si="30"/>
        <v>0</v>
      </c>
      <c r="BF219" s="156">
        <f t="shared" si="31"/>
        <v>0</v>
      </c>
      <c r="BG219" s="156">
        <f t="shared" si="32"/>
        <v>0</v>
      </c>
      <c r="BH219" s="156">
        <f t="shared" si="33"/>
        <v>0</v>
      </c>
      <c r="BI219" s="156">
        <f t="shared" si="34"/>
        <v>0</v>
      </c>
      <c r="BJ219" s="14" t="s">
        <v>79</v>
      </c>
      <c r="BK219" s="156">
        <f t="shared" si="35"/>
        <v>0</v>
      </c>
      <c r="BL219" s="14" t="s">
        <v>136</v>
      </c>
      <c r="BM219" s="155" t="s">
        <v>423</v>
      </c>
    </row>
    <row r="220" spans="1:65" s="2" customFormat="1" ht="16.5" customHeight="1">
      <c r="A220" s="28"/>
      <c r="B220" s="143"/>
      <c r="C220" s="144" t="s">
        <v>283</v>
      </c>
      <c r="D220" s="144" t="s">
        <v>132</v>
      </c>
      <c r="E220" s="145" t="s">
        <v>381</v>
      </c>
      <c r="F220" s="146" t="s">
        <v>382</v>
      </c>
      <c r="G220" s="147" t="s">
        <v>135</v>
      </c>
      <c r="H220" s="148">
        <v>16</v>
      </c>
      <c r="I220" s="149"/>
      <c r="J220" s="149"/>
      <c r="K220" s="150"/>
      <c r="L220" s="29"/>
      <c r="M220" s="151" t="s">
        <v>1</v>
      </c>
      <c r="N220" s="152" t="s">
        <v>33</v>
      </c>
      <c r="O220" s="153">
        <v>0</v>
      </c>
      <c r="P220" s="153">
        <f t="shared" si="27"/>
        <v>0</v>
      </c>
      <c r="Q220" s="153">
        <v>0</v>
      </c>
      <c r="R220" s="153">
        <f t="shared" si="28"/>
        <v>0</v>
      </c>
      <c r="S220" s="153">
        <v>0</v>
      </c>
      <c r="T220" s="154">
        <f t="shared" si="29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5" t="s">
        <v>136</v>
      </c>
      <c r="AT220" s="155" t="s">
        <v>132</v>
      </c>
      <c r="AU220" s="155" t="s">
        <v>73</v>
      </c>
      <c r="AY220" s="14" t="s">
        <v>129</v>
      </c>
      <c r="BE220" s="156">
        <f t="shared" si="30"/>
        <v>0</v>
      </c>
      <c r="BF220" s="156">
        <f t="shared" si="31"/>
        <v>0</v>
      </c>
      <c r="BG220" s="156">
        <f t="shared" si="32"/>
        <v>0</v>
      </c>
      <c r="BH220" s="156">
        <f t="shared" si="33"/>
        <v>0</v>
      </c>
      <c r="BI220" s="156">
        <f t="shared" si="34"/>
        <v>0</v>
      </c>
      <c r="BJ220" s="14" t="s">
        <v>79</v>
      </c>
      <c r="BK220" s="156">
        <f t="shared" si="35"/>
        <v>0</v>
      </c>
      <c r="BL220" s="14" t="s">
        <v>136</v>
      </c>
      <c r="BM220" s="155" t="s">
        <v>424</v>
      </c>
    </row>
    <row r="221" spans="1:65" s="2" customFormat="1" ht="16.5" customHeight="1">
      <c r="A221" s="28"/>
      <c r="B221" s="143"/>
      <c r="C221" s="144" t="s">
        <v>425</v>
      </c>
      <c r="D221" s="144" t="s">
        <v>132</v>
      </c>
      <c r="E221" s="145" t="s">
        <v>426</v>
      </c>
      <c r="F221" s="146" t="s">
        <v>427</v>
      </c>
      <c r="G221" s="147" t="s">
        <v>135</v>
      </c>
      <c r="H221" s="148">
        <v>6</v>
      </c>
      <c r="I221" s="149"/>
      <c r="J221" s="149"/>
      <c r="K221" s="150"/>
      <c r="L221" s="29"/>
      <c r="M221" s="151" t="s">
        <v>1</v>
      </c>
      <c r="N221" s="152" t="s">
        <v>33</v>
      </c>
      <c r="O221" s="153">
        <v>0</v>
      </c>
      <c r="P221" s="153">
        <f t="shared" si="27"/>
        <v>0</v>
      </c>
      <c r="Q221" s="153">
        <v>0</v>
      </c>
      <c r="R221" s="153">
        <f t="shared" si="28"/>
        <v>0</v>
      </c>
      <c r="S221" s="153">
        <v>0</v>
      </c>
      <c r="T221" s="154">
        <f t="shared" si="29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5" t="s">
        <v>136</v>
      </c>
      <c r="AT221" s="155" t="s">
        <v>132</v>
      </c>
      <c r="AU221" s="155" t="s">
        <v>73</v>
      </c>
      <c r="AY221" s="14" t="s">
        <v>129</v>
      </c>
      <c r="BE221" s="156">
        <f t="shared" si="30"/>
        <v>0</v>
      </c>
      <c r="BF221" s="156">
        <f t="shared" si="31"/>
        <v>0</v>
      </c>
      <c r="BG221" s="156">
        <f t="shared" si="32"/>
        <v>0</v>
      </c>
      <c r="BH221" s="156">
        <f t="shared" si="33"/>
        <v>0</v>
      </c>
      <c r="BI221" s="156">
        <f t="shared" si="34"/>
        <v>0</v>
      </c>
      <c r="BJ221" s="14" t="s">
        <v>79</v>
      </c>
      <c r="BK221" s="156">
        <f t="shared" si="35"/>
        <v>0</v>
      </c>
      <c r="BL221" s="14" t="s">
        <v>136</v>
      </c>
      <c r="BM221" s="155" t="s">
        <v>428</v>
      </c>
    </row>
    <row r="222" spans="1:65" s="2" customFormat="1" ht="16.5" customHeight="1">
      <c r="A222" s="28"/>
      <c r="B222" s="143"/>
      <c r="C222" s="144" t="s">
        <v>286</v>
      </c>
      <c r="D222" s="144" t="s">
        <v>132</v>
      </c>
      <c r="E222" s="145" t="s">
        <v>388</v>
      </c>
      <c r="F222" s="146" t="s">
        <v>389</v>
      </c>
      <c r="G222" s="147" t="s">
        <v>135</v>
      </c>
      <c r="H222" s="148">
        <v>6</v>
      </c>
      <c r="I222" s="149"/>
      <c r="J222" s="149"/>
      <c r="K222" s="150"/>
      <c r="L222" s="29"/>
      <c r="M222" s="151" t="s">
        <v>1</v>
      </c>
      <c r="N222" s="152" t="s">
        <v>33</v>
      </c>
      <c r="O222" s="153">
        <v>0</v>
      </c>
      <c r="P222" s="153">
        <f t="shared" si="27"/>
        <v>0</v>
      </c>
      <c r="Q222" s="153">
        <v>0</v>
      </c>
      <c r="R222" s="153">
        <f t="shared" si="28"/>
        <v>0</v>
      </c>
      <c r="S222" s="153">
        <v>0</v>
      </c>
      <c r="T222" s="154">
        <f t="shared" si="29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55" t="s">
        <v>136</v>
      </c>
      <c r="AT222" s="155" t="s">
        <v>132</v>
      </c>
      <c r="AU222" s="155" t="s">
        <v>73</v>
      </c>
      <c r="AY222" s="14" t="s">
        <v>129</v>
      </c>
      <c r="BE222" s="156">
        <f t="shared" si="30"/>
        <v>0</v>
      </c>
      <c r="BF222" s="156">
        <f t="shared" si="31"/>
        <v>0</v>
      </c>
      <c r="BG222" s="156">
        <f t="shared" si="32"/>
        <v>0</v>
      </c>
      <c r="BH222" s="156">
        <f t="shared" si="33"/>
        <v>0</v>
      </c>
      <c r="BI222" s="156">
        <f t="shared" si="34"/>
        <v>0</v>
      </c>
      <c r="BJ222" s="14" t="s">
        <v>79</v>
      </c>
      <c r="BK222" s="156">
        <f t="shared" si="35"/>
        <v>0</v>
      </c>
      <c r="BL222" s="14" t="s">
        <v>136</v>
      </c>
      <c r="BM222" s="155" t="s">
        <v>429</v>
      </c>
    </row>
    <row r="223" spans="1:65" s="2" customFormat="1" ht="16.5" customHeight="1">
      <c r="A223" s="28"/>
      <c r="B223" s="143"/>
      <c r="C223" s="144" t="s">
        <v>430</v>
      </c>
      <c r="D223" s="144" t="s">
        <v>132</v>
      </c>
      <c r="E223" s="145" t="s">
        <v>431</v>
      </c>
      <c r="F223" s="146" t="s">
        <v>432</v>
      </c>
      <c r="G223" s="147" t="s">
        <v>135</v>
      </c>
      <c r="H223" s="148">
        <v>2</v>
      </c>
      <c r="I223" s="149"/>
      <c r="J223" s="149"/>
      <c r="K223" s="150"/>
      <c r="L223" s="29"/>
      <c r="M223" s="151" t="s">
        <v>1</v>
      </c>
      <c r="N223" s="152" t="s">
        <v>33</v>
      </c>
      <c r="O223" s="153">
        <v>0</v>
      </c>
      <c r="P223" s="153">
        <f t="shared" si="27"/>
        <v>0</v>
      </c>
      <c r="Q223" s="153">
        <v>0</v>
      </c>
      <c r="R223" s="153">
        <f t="shared" si="28"/>
        <v>0</v>
      </c>
      <c r="S223" s="153">
        <v>0</v>
      </c>
      <c r="T223" s="154">
        <f t="shared" si="29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5" t="s">
        <v>136</v>
      </c>
      <c r="AT223" s="155" t="s">
        <v>132</v>
      </c>
      <c r="AU223" s="155" t="s">
        <v>73</v>
      </c>
      <c r="AY223" s="14" t="s">
        <v>129</v>
      </c>
      <c r="BE223" s="156">
        <f t="shared" si="30"/>
        <v>0</v>
      </c>
      <c r="BF223" s="156">
        <f t="shared" si="31"/>
        <v>0</v>
      </c>
      <c r="BG223" s="156">
        <f t="shared" si="32"/>
        <v>0</v>
      </c>
      <c r="BH223" s="156">
        <f t="shared" si="33"/>
        <v>0</v>
      </c>
      <c r="BI223" s="156">
        <f t="shared" si="34"/>
        <v>0</v>
      </c>
      <c r="BJ223" s="14" t="s">
        <v>79</v>
      </c>
      <c r="BK223" s="156">
        <f t="shared" si="35"/>
        <v>0</v>
      </c>
      <c r="BL223" s="14" t="s">
        <v>136</v>
      </c>
      <c r="BM223" s="155" t="s">
        <v>433</v>
      </c>
    </row>
    <row r="224" spans="1:65" s="2" customFormat="1" ht="16.5" customHeight="1">
      <c r="A224" s="28"/>
      <c r="B224" s="143"/>
      <c r="C224" s="144" t="s">
        <v>290</v>
      </c>
      <c r="D224" s="144" t="s">
        <v>132</v>
      </c>
      <c r="E224" s="145" t="s">
        <v>434</v>
      </c>
      <c r="F224" s="146" t="s">
        <v>435</v>
      </c>
      <c r="G224" s="147" t="s">
        <v>135</v>
      </c>
      <c r="H224" s="148">
        <v>2</v>
      </c>
      <c r="I224" s="149"/>
      <c r="J224" s="149"/>
      <c r="K224" s="150"/>
      <c r="L224" s="29"/>
      <c r="M224" s="151" t="s">
        <v>1</v>
      </c>
      <c r="N224" s="152" t="s">
        <v>33</v>
      </c>
      <c r="O224" s="153">
        <v>0</v>
      </c>
      <c r="P224" s="153">
        <f t="shared" si="27"/>
        <v>0</v>
      </c>
      <c r="Q224" s="153">
        <v>0</v>
      </c>
      <c r="R224" s="153">
        <f t="shared" si="28"/>
        <v>0</v>
      </c>
      <c r="S224" s="153">
        <v>0</v>
      </c>
      <c r="T224" s="154">
        <f t="shared" si="29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5" t="s">
        <v>136</v>
      </c>
      <c r="AT224" s="155" t="s">
        <v>132</v>
      </c>
      <c r="AU224" s="155" t="s">
        <v>73</v>
      </c>
      <c r="AY224" s="14" t="s">
        <v>129</v>
      </c>
      <c r="BE224" s="156">
        <f t="shared" si="30"/>
        <v>0</v>
      </c>
      <c r="BF224" s="156">
        <f t="shared" si="31"/>
        <v>0</v>
      </c>
      <c r="BG224" s="156">
        <f t="shared" si="32"/>
        <v>0</v>
      </c>
      <c r="BH224" s="156">
        <f t="shared" si="33"/>
        <v>0</v>
      </c>
      <c r="BI224" s="156">
        <f t="shared" si="34"/>
        <v>0</v>
      </c>
      <c r="BJ224" s="14" t="s">
        <v>79</v>
      </c>
      <c r="BK224" s="156">
        <f t="shared" si="35"/>
        <v>0</v>
      </c>
      <c r="BL224" s="14" t="s">
        <v>136</v>
      </c>
      <c r="BM224" s="155" t="s">
        <v>436</v>
      </c>
    </row>
    <row r="225" spans="1:65" s="2" customFormat="1" ht="21.75" customHeight="1">
      <c r="A225" s="28"/>
      <c r="B225" s="143"/>
      <c r="C225" s="144" t="s">
        <v>437</v>
      </c>
      <c r="D225" s="144" t="s">
        <v>132</v>
      </c>
      <c r="E225" s="145" t="s">
        <v>438</v>
      </c>
      <c r="F225" s="146" t="s">
        <v>439</v>
      </c>
      <c r="G225" s="147" t="s">
        <v>135</v>
      </c>
      <c r="H225" s="148">
        <v>3</v>
      </c>
      <c r="I225" s="149"/>
      <c r="J225" s="149"/>
      <c r="K225" s="150"/>
      <c r="L225" s="29"/>
      <c r="M225" s="151" t="s">
        <v>1</v>
      </c>
      <c r="N225" s="152" t="s">
        <v>33</v>
      </c>
      <c r="O225" s="153">
        <v>0</v>
      </c>
      <c r="P225" s="153">
        <f t="shared" si="27"/>
        <v>0</v>
      </c>
      <c r="Q225" s="153">
        <v>0</v>
      </c>
      <c r="R225" s="153">
        <f t="shared" si="28"/>
        <v>0</v>
      </c>
      <c r="S225" s="153">
        <v>0</v>
      </c>
      <c r="T225" s="154">
        <f t="shared" si="29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5" t="s">
        <v>136</v>
      </c>
      <c r="AT225" s="155" t="s">
        <v>132</v>
      </c>
      <c r="AU225" s="155" t="s">
        <v>73</v>
      </c>
      <c r="AY225" s="14" t="s">
        <v>129</v>
      </c>
      <c r="BE225" s="156">
        <f t="shared" si="30"/>
        <v>0</v>
      </c>
      <c r="BF225" s="156">
        <f t="shared" si="31"/>
        <v>0</v>
      </c>
      <c r="BG225" s="156">
        <f t="shared" si="32"/>
        <v>0</v>
      </c>
      <c r="BH225" s="156">
        <f t="shared" si="33"/>
        <v>0</v>
      </c>
      <c r="BI225" s="156">
        <f t="shared" si="34"/>
        <v>0</v>
      </c>
      <c r="BJ225" s="14" t="s">
        <v>79</v>
      </c>
      <c r="BK225" s="156">
        <f t="shared" si="35"/>
        <v>0</v>
      </c>
      <c r="BL225" s="14" t="s">
        <v>136</v>
      </c>
      <c r="BM225" s="155" t="s">
        <v>440</v>
      </c>
    </row>
    <row r="226" spans="1:65" s="2" customFormat="1" ht="26" customHeight="1">
      <c r="A226" s="28"/>
      <c r="B226" s="143"/>
      <c r="C226" s="144" t="s">
        <v>293</v>
      </c>
      <c r="D226" s="144" t="s">
        <v>132</v>
      </c>
      <c r="E226" s="145" t="s">
        <v>214</v>
      </c>
      <c r="F226" s="146" t="s">
        <v>215</v>
      </c>
      <c r="G226" s="147" t="s">
        <v>135</v>
      </c>
      <c r="H226" s="148">
        <v>8</v>
      </c>
      <c r="I226" s="149"/>
      <c r="J226" s="149"/>
      <c r="K226" s="150"/>
      <c r="L226" s="29"/>
      <c r="M226" s="151" t="s">
        <v>1</v>
      </c>
      <c r="N226" s="152" t="s">
        <v>33</v>
      </c>
      <c r="O226" s="153">
        <v>0</v>
      </c>
      <c r="P226" s="153">
        <f t="shared" si="27"/>
        <v>0</v>
      </c>
      <c r="Q226" s="153">
        <v>0</v>
      </c>
      <c r="R226" s="153">
        <f t="shared" si="28"/>
        <v>0</v>
      </c>
      <c r="S226" s="153">
        <v>0</v>
      </c>
      <c r="T226" s="154">
        <f t="shared" si="29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55" t="s">
        <v>136</v>
      </c>
      <c r="AT226" s="155" t="s">
        <v>132</v>
      </c>
      <c r="AU226" s="155" t="s">
        <v>73</v>
      </c>
      <c r="AY226" s="14" t="s">
        <v>129</v>
      </c>
      <c r="BE226" s="156">
        <f t="shared" si="30"/>
        <v>0</v>
      </c>
      <c r="BF226" s="156">
        <f t="shared" si="31"/>
        <v>0</v>
      </c>
      <c r="BG226" s="156">
        <f t="shared" si="32"/>
        <v>0</v>
      </c>
      <c r="BH226" s="156">
        <f t="shared" si="33"/>
        <v>0</v>
      </c>
      <c r="BI226" s="156">
        <f t="shared" si="34"/>
        <v>0</v>
      </c>
      <c r="BJ226" s="14" t="s">
        <v>79</v>
      </c>
      <c r="BK226" s="156">
        <f t="shared" si="35"/>
        <v>0</v>
      </c>
      <c r="BL226" s="14" t="s">
        <v>136</v>
      </c>
      <c r="BM226" s="155" t="s">
        <v>441</v>
      </c>
    </row>
    <row r="227" spans="1:65" s="2" customFormat="1" ht="23" customHeight="1">
      <c r="A227" s="28"/>
      <c r="B227" s="143"/>
      <c r="C227" s="144" t="s">
        <v>442</v>
      </c>
      <c r="D227" s="144" t="s">
        <v>132</v>
      </c>
      <c r="E227" s="145" t="s">
        <v>395</v>
      </c>
      <c r="F227" s="146" t="s">
        <v>396</v>
      </c>
      <c r="G227" s="147" t="s">
        <v>135</v>
      </c>
      <c r="H227" s="148">
        <v>3</v>
      </c>
      <c r="I227" s="149"/>
      <c r="J227" s="149"/>
      <c r="K227" s="150"/>
      <c r="L227" s="29"/>
      <c r="M227" s="151" t="s">
        <v>1</v>
      </c>
      <c r="N227" s="152" t="s">
        <v>33</v>
      </c>
      <c r="O227" s="153">
        <v>0</v>
      </c>
      <c r="P227" s="153">
        <f t="shared" si="27"/>
        <v>0</v>
      </c>
      <c r="Q227" s="153">
        <v>0</v>
      </c>
      <c r="R227" s="153">
        <f t="shared" si="28"/>
        <v>0</v>
      </c>
      <c r="S227" s="153">
        <v>0</v>
      </c>
      <c r="T227" s="154">
        <f t="shared" si="29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5" t="s">
        <v>136</v>
      </c>
      <c r="AT227" s="155" t="s">
        <v>132</v>
      </c>
      <c r="AU227" s="155" t="s">
        <v>73</v>
      </c>
      <c r="AY227" s="14" t="s">
        <v>129</v>
      </c>
      <c r="BE227" s="156">
        <f t="shared" si="30"/>
        <v>0</v>
      </c>
      <c r="BF227" s="156">
        <f t="shared" si="31"/>
        <v>0</v>
      </c>
      <c r="BG227" s="156">
        <f t="shared" si="32"/>
        <v>0</v>
      </c>
      <c r="BH227" s="156">
        <f t="shared" si="33"/>
        <v>0</v>
      </c>
      <c r="BI227" s="156">
        <f t="shared" si="34"/>
        <v>0</v>
      </c>
      <c r="BJ227" s="14" t="s">
        <v>79</v>
      </c>
      <c r="BK227" s="156">
        <f t="shared" si="35"/>
        <v>0</v>
      </c>
      <c r="BL227" s="14" t="s">
        <v>136</v>
      </c>
      <c r="BM227" s="155" t="s">
        <v>443</v>
      </c>
    </row>
    <row r="228" spans="1:65" s="2" customFormat="1" ht="29" customHeight="1">
      <c r="A228" s="28"/>
      <c r="B228" s="143"/>
      <c r="C228" s="144" t="s">
        <v>297</v>
      </c>
      <c r="D228" s="144" t="s">
        <v>132</v>
      </c>
      <c r="E228" s="145" t="s">
        <v>444</v>
      </c>
      <c r="F228" s="146" t="s">
        <v>445</v>
      </c>
      <c r="G228" s="147" t="s">
        <v>135</v>
      </c>
      <c r="H228" s="148">
        <v>2</v>
      </c>
      <c r="I228" s="149"/>
      <c r="J228" s="149"/>
      <c r="K228" s="150"/>
      <c r="L228" s="29"/>
      <c r="M228" s="151" t="s">
        <v>1</v>
      </c>
      <c r="N228" s="152" t="s">
        <v>33</v>
      </c>
      <c r="O228" s="153">
        <v>0</v>
      </c>
      <c r="P228" s="153">
        <f t="shared" si="27"/>
        <v>0</v>
      </c>
      <c r="Q228" s="153">
        <v>0</v>
      </c>
      <c r="R228" s="153">
        <f t="shared" si="28"/>
        <v>0</v>
      </c>
      <c r="S228" s="153">
        <v>0</v>
      </c>
      <c r="T228" s="154">
        <f t="shared" si="29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55" t="s">
        <v>136</v>
      </c>
      <c r="AT228" s="155" t="s">
        <v>132</v>
      </c>
      <c r="AU228" s="155" t="s">
        <v>73</v>
      </c>
      <c r="AY228" s="14" t="s">
        <v>129</v>
      </c>
      <c r="BE228" s="156">
        <f t="shared" si="30"/>
        <v>0</v>
      </c>
      <c r="BF228" s="156">
        <f t="shared" si="31"/>
        <v>0</v>
      </c>
      <c r="BG228" s="156">
        <f t="shared" si="32"/>
        <v>0</v>
      </c>
      <c r="BH228" s="156">
        <f t="shared" si="33"/>
        <v>0</v>
      </c>
      <c r="BI228" s="156">
        <f t="shared" si="34"/>
        <v>0</v>
      </c>
      <c r="BJ228" s="14" t="s">
        <v>79</v>
      </c>
      <c r="BK228" s="156">
        <f t="shared" si="35"/>
        <v>0</v>
      </c>
      <c r="BL228" s="14" t="s">
        <v>136</v>
      </c>
      <c r="BM228" s="155" t="s">
        <v>446</v>
      </c>
    </row>
    <row r="229" spans="1:65" s="2" customFormat="1" ht="20" customHeight="1">
      <c r="A229" s="28"/>
      <c r="B229" s="143"/>
      <c r="C229" s="144" t="s">
        <v>447</v>
      </c>
      <c r="D229" s="144" t="s">
        <v>132</v>
      </c>
      <c r="E229" s="145" t="s">
        <v>448</v>
      </c>
      <c r="F229" s="146" t="s">
        <v>449</v>
      </c>
      <c r="G229" s="147" t="s">
        <v>135</v>
      </c>
      <c r="H229" s="148">
        <v>3</v>
      </c>
      <c r="I229" s="149"/>
      <c r="J229" s="149"/>
      <c r="K229" s="150"/>
      <c r="L229" s="29"/>
      <c r="M229" s="151" t="s">
        <v>1</v>
      </c>
      <c r="N229" s="152" t="s">
        <v>33</v>
      </c>
      <c r="O229" s="153">
        <v>0</v>
      </c>
      <c r="P229" s="153">
        <f t="shared" si="27"/>
        <v>0</v>
      </c>
      <c r="Q229" s="153">
        <v>0</v>
      </c>
      <c r="R229" s="153">
        <f t="shared" si="28"/>
        <v>0</v>
      </c>
      <c r="S229" s="153">
        <v>0</v>
      </c>
      <c r="T229" s="154">
        <f t="shared" si="29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5" t="s">
        <v>136</v>
      </c>
      <c r="AT229" s="155" t="s">
        <v>132</v>
      </c>
      <c r="AU229" s="155" t="s">
        <v>73</v>
      </c>
      <c r="AY229" s="14" t="s">
        <v>129</v>
      </c>
      <c r="BE229" s="156">
        <f t="shared" si="30"/>
        <v>0</v>
      </c>
      <c r="BF229" s="156">
        <f t="shared" si="31"/>
        <v>0</v>
      </c>
      <c r="BG229" s="156">
        <f t="shared" si="32"/>
        <v>0</v>
      </c>
      <c r="BH229" s="156">
        <f t="shared" si="33"/>
        <v>0</v>
      </c>
      <c r="BI229" s="156">
        <f t="shared" si="34"/>
        <v>0</v>
      </c>
      <c r="BJ229" s="14" t="s">
        <v>79</v>
      </c>
      <c r="BK229" s="156">
        <f t="shared" si="35"/>
        <v>0</v>
      </c>
      <c r="BL229" s="14" t="s">
        <v>136</v>
      </c>
      <c r="BM229" s="155" t="s">
        <v>450</v>
      </c>
    </row>
    <row r="230" spans="1:65" s="2" customFormat="1" ht="24" customHeight="1">
      <c r="A230" s="28"/>
      <c r="B230" s="143"/>
      <c r="C230" s="144" t="s">
        <v>300</v>
      </c>
      <c r="D230" s="144" t="s">
        <v>132</v>
      </c>
      <c r="E230" s="145" t="s">
        <v>405</v>
      </c>
      <c r="F230" s="146" t="s">
        <v>406</v>
      </c>
      <c r="G230" s="147" t="s">
        <v>135</v>
      </c>
      <c r="H230" s="148">
        <v>2</v>
      </c>
      <c r="I230" s="149"/>
      <c r="J230" s="149"/>
      <c r="K230" s="150"/>
      <c r="L230" s="29"/>
      <c r="M230" s="151" t="s">
        <v>1</v>
      </c>
      <c r="N230" s="152" t="s">
        <v>33</v>
      </c>
      <c r="O230" s="153">
        <v>0</v>
      </c>
      <c r="P230" s="153">
        <f t="shared" si="27"/>
        <v>0</v>
      </c>
      <c r="Q230" s="153">
        <v>0</v>
      </c>
      <c r="R230" s="153">
        <f t="shared" si="28"/>
        <v>0</v>
      </c>
      <c r="S230" s="153">
        <v>0</v>
      </c>
      <c r="T230" s="154">
        <f t="shared" si="29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55" t="s">
        <v>136</v>
      </c>
      <c r="AT230" s="155" t="s">
        <v>132</v>
      </c>
      <c r="AU230" s="155" t="s">
        <v>73</v>
      </c>
      <c r="AY230" s="14" t="s">
        <v>129</v>
      </c>
      <c r="BE230" s="156">
        <f t="shared" si="30"/>
        <v>0</v>
      </c>
      <c r="BF230" s="156">
        <f t="shared" si="31"/>
        <v>0</v>
      </c>
      <c r="BG230" s="156">
        <f t="shared" si="32"/>
        <v>0</v>
      </c>
      <c r="BH230" s="156">
        <f t="shared" si="33"/>
        <v>0</v>
      </c>
      <c r="BI230" s="156">
        <f t="shared" si="34"/>
        <v>0</v>
      </c>
      <c r="BJ230" s="14" t="s">
        <v>79</v>
      </c>
      <c r="BK230" s="156">
        <f t="shared" si="35"/>
        <v>0</v>
      </c>
      <c r="BL230" s="14" t="s">
        <v>136</v>
      </c>
      <c r="BM230" s="155" t="s">
        <v>451</v>
      </c>
    </row>
    <row r="231" spans="1:65" s="2" customFormat="1" ht="23" customHeight="1">
      <c r="A231" s="28"/>
      <c r="B231" s="143"/>
      <c r="C231" s="144" t="s">
        <v>452</v>
      </c>
      <c r="D231" s="144" t="s">
        <v>132</v>
      </c>
      <c r="E231" s="145" t="s">
        <v>453</v>
      </c>
      <c r="F231" s="146" t="s">
        <v>454</v>
      </c>
      <c r="G231" s="147" t="s">
        <v>252</v>
      </c>
      <c r="H231" s="148">
        <v>0.2</v>
      </c>
      <c r="I231" s="149"/>
      <c r="J231" s="149"/>
      <c r="K231" s="150"/>
      <c r="L231" s="29"/>
      <c r="M231" s="151" t="s">
        <v>1</v>
      </c>
      <c r="N231" s="152" t="s">
        <v>33</v>
      </c>
      <c r="O231" s="153">
        <v>0</v>
      </c>
      <c r="P231" s="153">
        <f t="shared" si="27"/>
        <v>0</v>
      </c>
      <c r="Q231" s="153">
        <v>0</v>
      </c>
      <c r="R231" s="153">
        <f t="shared" si="28"/>
        <v>0</v>
      </c>
      <c r="S231" s="153">
        <v>0</v>
      </c>
      <c r="T231" s="154">
        <f t="shared" si="29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5" t="s">
        <v>136</v>
      </c>
      <c r="AT231" s="155" t="s">
        <v>132</v>
      </c>
      <c r="AU231" s="155" t="s">
        <v>73</v>
      </c>
      <c r="AY231" s="14" t="s">
        <v>129</v>
      </c>
      <c r="BE231" s="156">
        <f t="shared" si="30"/>
        <v>0</v>
      </c>
      <c r="BF231" s="156">
        <f t="shared" si="31"/>
        <v>0</v>
      </c>
      <c r="BG231" s="156">
        <f t="shared" si="32"/>
        <v>0</v>
      </c>
      <c r="BH231" s="156">
        <f t="shared" si="33"/>
        <v>0</v>
      </c>
      <c r="BI231" s="156">
        <f t="shared" si="34"/>
        <v>0</v>
      </c>
      <c r="BJ231" s="14" t="s">
        <v>79</v>
      </c>
      <c r="BK231" s="156">
        <f t="shared" si="35"/>
        <v>0</v>
      </c>
      <c r="BL231" s="14" t="s">
        <v>136</v>
      </c>
      <c r="BM231" s="155" t="s">
        <v>455</v>
      </c>
    </row>
    <row r="232" spans="1:65" s="11" customFormat="1" ht="26" customHeight="1">
      <c r="B232" s="133"/>
      <c r="D232" s="134" t="s">
        <v>66</v>
      </c>
      <c r="E232" s="135" t="s">
        <v>456</v>
      </c>
      <c r="F232" s="135" t="s">
        <v>457</v>
      </c>
      <c r="J232" s="136">
        <f>BK232</f>
        <v>0</v>
      </c>
      <c r="L232" s="133"/>
      <c r="M232" s="137"/>
      <c r="N232" s="138"/>
      <c r="O232" s="138"/>
      <c r="P232" s="139">
        <f>SUM(P233:P237)</f>
        <v>0</v>
      </c>
      <c r="Q232" s="138"/>
      <c r="R232" s="139">
        <f>SUM(R233:R237)</f>
        <v>0</v>
      </c>
      <c r="S232" s="138"/>
      <c r="T232" s="140">
        <f>SUM(T233:T237)</f>
        <v>0</v>
      </c>
      <c r="AR232" s="134" t="s">
        <v>73</v>
      </c>
      <c r="AT232" s="141" t="s">
        <v>66</v>
      </c>
      <c r="AU232" s="141" t="s">
        <v>67</v>
      </c>
      <c r="AY232" s="134" t="s">
        <v>129</v>
      </c>
      <c r="BK232" s="142">
        <f>SUM(BK233:BK237)</f>
        <v>0</v>
      </c>
    </row>
    <row r="233" spans="1:65" s="2" customFormat="1" ht="21.75" customHeight="1">
      <c r="A233" s="28"/>
      <c r="B233" s="143"/>
      <c r="C233" s="144" t="s">
        <v>304</v>
      </c>
      <c r="D233" s="144" t="s">
        <v>132</v>
      </c>
      <c r="E233" s="145" t="s">
        <v>458</v>
      </c>
      <c r="F233" s="146" t="s">
        <v>459</v>
      </c>
      <c r="G233" s="147" t="s">
        <v>157</v>
      </c>
      <c r="H233" s="148">
        <v>10</v>
      </c>
      <c r="I233" s="149"/>
      <c r="J233" s="149"/>
      <c r="K233" s="150"/>
      <c r="L233" s="29"/>
      <c r="M233" s="151" t="s">
        <v>1</v>
      </c>
      <c r="N233" s="152" t="s">
        <v>33</v>
      </c>
      <c r="O233" s="153">
        <v>0</v>
      </c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5" t="s">
        <v>136</v>
      </c>
      <c r="AT233" s="155" t="s">
        <v>132</v>
      </c>
      <c r="AU233" s="155" t="s">
        <v>73</v>
      </c>
      <c r="AY233" s="14" t="s">
        <v>129</v>
      </c>
      <c r="BE233" s="156">
        <f>IF(N233="základná",J233,0)</f>
        <v>0</v>
      </c>
      <c r="BF233" s="156">
        <f>IF(N233="znížená",J233,0)</f>
        <v>0</v>
      </c>
      <c r="BG233" s="156">
        <f>IF(N233="zákl. prenesená",J233,0)</f>
        <v>0</v>
      </c>
      <c r="BH233" s="156">
        <f>IF(N233="zníž. prenesená",J233,0)</f>
        <v>0</v>
      </c>
      <c r="BI233" s="156">
        <f>IF(N233="nulová",J233,0)</f>
        <v>0</v>
      </c>
      <c r="BJ233" s="14" t="s">
        <v>79</v>
      </c>
      <c r="BK233" s="156">
        <f>ROUND(I233*H233,2)</f>
        <v>0</v>
      </c>
      <c r="BL233" s="14" t="s">
        <v>136</v>
      </c>
      <c r="BM233" s="155" t="s">
        <v>460</v>
      </c>
    </row>
    <row r="234" spans="1:65" s="2" customFormat="1" ht="21.75" customHeight="1">
      <c r="A234" s="28"/>
      <c r="B234" s="143"/>
      <c r="C234" s="144" t="s">
        <v>461</v>
      </c>
      <c r="D234" s="144" t="s">
        <v>132</v>
      </c>
      <c r="E234" s="145" t="s">
        <v>462</v>
      </c>
      <c r="F234" s="146" t="s">
        <v>463</v>
      </c>
      <c r="G234" s="147" t="s">
        <v>157</v>
      </c>
      <c r="H234" s="148">
        <v>10</v>
      </c>
      <c r="I234" s="149"/>
      <c r="J234" s="149"/>
      <c r="K234" s="150"/>
      <c r="L234" s="29"/>
      <c r="M234" s="151" t="s">
        <v>1</v>
      </c>
      <c r="N234" s="152" t="s">
        <v>33</v>
      </c>
      <c r="O234" s="153">
        <v>0</v>
      </c>
      <c r="P234" s="153">
        <f>O234*H234</f>
        <v>0</v>
      </c>
      <c r="Q234" s="153">
        <v>0</v>
      </c>
      <c r="R234" s="153">
        <f>Q234*H234</f>
        <v>0</v>
      </c>
      <c r="S234" s="153">
        <v>0</v>
      </c>
      <c r="T234" s="154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55" t="s">
        <v>136</v>
      </c>
      <c r="AT234" s="155" t="s">
        <v>132</v>
      </c>
      <c r="AU234" s="155" t="s">
        <v>73</v>
      </c>
      <c r="AY234" s="14" t="s">
        <v>129</v>
      </c>
      <c r="BE234" s="156">
        <f>IF(N234="základná",J234,0)</f>
        <v>0</v>
      </c>
      <c r="BF234" s="156">
        <f>IF(N234="znížená",J234,0)</f>
        <v>0</v>
      </c>
      <c r="BG234" s="156">
        <f>IF(N234="zákl. prenesená",J234,0)</f>
        <v>0</v>
      </c>
      <c r="BH234" s="156">
        <f>IF(N234="zníž. prenesená",J234,0)</f>
        <v>0</v>
      </c>
      <c r="BI234" s="156">
        <f>IF(N234="nulová",J234,0)</f>
        <v>0</v>
      </c>
      <c r="BJ234" s="14" t="s">
        <v>79</v>
      </c>
      <c r="BK234" s="156">
        <f>ROUND(I234*H234,2)</f>
        <v>0</v>
      </c>
      <c r="BL234" s="14" t="s">
        <v>136</v>
      </c>
      <c r="BM234" s="155" t="s">
        <v>464</v>
      </c>
    </row>
    <row r="235" spans="1:65" s="2" customFormat="1" ht="21.75" customHeight="1">
      <c r="A235" s="28"/>
      <c r="B235" s="143"/>
      <c r="C235" s="144" t="s">
        <v>307</v>
      </c>
      <c r="D235" s="144" t="s">
        <v>132</v>
      </c>
      <c r="E235" s="145" t="s">
        <v>465</v>
      </c>
      <c r="F235" s="146" t="s">
        <v>466</v>
      </c>
      <c r="G235" s="147" t="s">
        <v>181</v>
      </c>
      <c r="H235" s="148">
        <v>20</v>
      </c>
      <c r="I235" s="149"/>
      <c r="J235" s="149"/>
      <c r="K235" s="150"/>
      <c r="L235" s="29"/>
      <c r="M235" s="151" t="s">
        <v>1</v>
      </c>
      <c r="N235" s="152" t="s">
        <v>33</v>
      </c>
      <c r="O235" s="153">
        <v>0</v>
      </c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55" t="s">
        <v>136</v>
      </c>
      <c r="AT235" s="155" t="s">
        <v>132</v>
      </c>
      <c r="AU235" s="155" t="s">
        <v>73</v>
      </c>
      <c r="AY235" s="14" t="s">
        <v>129</v>
      </c>
      <c r="BE235" s="156">
        <f>IF(N235="základná",J235,0)</f>
        <v>0</v>
      </c>
      <c r="BF235" s="156">
        <f>IF(N235="znížená",J235,0)</f>
        <v>0</v>
      </c>
      <c r="BG235" s="156">
        <f>IF(N235="zákl. prenesená",J235,0)</f>
        <v>0</v>
      </c>
      <c r="BH235" s="156">
        <f>IF(N235="zníž. prenesená",J235,0)</f>
        <v>0</v>
      </c>
      <c r="BI235" s="156">
        <f>IF(N235="nulová",J235,0)</f>
        <v>0</v>
      </c>
      <c r="BJ235" s="14" t="s">
        <v>79</v>
      </c>
      <c r="BK235" s="156">
        <f>ROUND(I235*H235,2)</f>
        <v>0</v>
      </c>
      <c r="BL235" s="14" t="s">
        <v>136</v>
      </c>
      <c r="BM235" s="155" t="s">
        <v>467</v>
      </c>
    </row>
    <row r="236" spans="1:65" s="2" customFormat="1" ht="24" customHeight="1">
      <c r="A236" s="28"/>
      <c r="B236" s="143"/>
      <c r="C236" s="144" t="s">
        <v>468</v>
      </c>
      <c r="D236" s="144" t="s">
        <v>132</v>
      </c>
      <c r="E236" s="145" t="s">
        <v>469</v>
      </c>
      <c r="F236" s="146" t="s">
        <v>470</v>
      </c>
      <c r="G236" s="147" t="s">
        <v>181</v>
      </c>
      <c r="H236" s="148">
        <v>20</v>
      </c>
      <c r="I236" s="149"/>
      <c r="J236" s="149"/>
      <c r="K236" s="150"/>
      <c r="L236" s="29"/>
      <c r="M236" s="151" t="s">
        <v>1</v>
      </c>
      <c r="N236" s="152" t="s">
        <v>33</v>
      </c>
      <c r="O236" s="153">
        <v>0</v>
      </c>
      <c r="P236" s="153">
        <f>O236*H236</f>
        <v>0</v>
      </c>
      <c r="Q236" s="153">
        <v>0</v>
      </c>
      <c r="R236" s="153">
        <f>Q236*H236</f>
        <v>0</v>
      </c>
      <c r="S236" s="153">
        <v>0</v>
      </c>
      <c r="T236" s="154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55" t="s">
        <v>136</v>
      </c>
      <c r="AT236" s="155" t="s">
        <v>132</v>
      </c>
      <c r="AU236" s="155" t="s">
        <v>73</v>
      </c>
      <c r="AY236" s="14" t="s">
        <v>129</v>
      </c>
      <c r="BE236" s="156">
        <f>IF(N236="základná",J236,0)</f>
        <v>0</v>
      </c>
      <c r="BF236" s="156">
        <f>IF(N236="znížená",J236,0)</f>
        <v>0</v>
      </c>
      <c r="BG236" s="156">
        <f>IF(N236="zákl. prenesená",J236,0)</f>
        <v>0</v>
      </c>
      <c r="BH236" s="156">
        <f>IF(N236="zníž. prenesená",J236,0)</f>
        <v>0</v>
      </c>
      <c r="BI236" s="156">
        <f>IF(N236="nulová",J236,0)</f>
        <v>0</v>
      </c>
      <c r="BJ236" s="14" t="s">
        <v>79</v>
      </c>
      <c r="BK236" s="156">
        <f>ROUND(I236*H236,2)</f>
        <v>0</v>
      </c>
      <c r="BL236" s="14" t="s">
        <v>136</v>
      </c>
      <c r="BM236" s="155" t="s">
        <v>471</v>
      </c>
    </row>
    <row r="237" spans="1:65" s="2" customFormat="1" ht="16.5" customHeight="1">
      <c r="A237" s="28"/>
      <c r="B237" s="143"/>
      <c r="C237" s="144" t="s">
        <v>311</v>
      </c>
      <c r="D237" s="144" t="s">
        <v>132</v>
      </c>
      <c r="E237" s="145" t="s">
        <v>472</v>
      </c>
      <c r="F237" s="146" t="s">
        <v>473</v>
      </c>
      <c r="G237" s="147" t="s">
        <v>252</v>
      </c>
      <c r="H237" s="148">
        <v>1.4</v>
      </c>
      <c r="I237" s="149"/>
      <c r="J237" s="149"/>
      <c r="K237" s="150"/>
      <c r="L237" s="29"/>
      <c r="M237" s="151" t="s">
        <v>1</v>
      </c>
      <c r="N237" s="152" t="s">
        <v>33</v>
      </c>
      <c r="O237" s="153">
        <v>0</v>
      </c>
      <c r="P237" s="153">
        <f>O237*H237</f>
        <v>0</v>
      </c>
      <c r="Q237" s="153">
        <v>0</v>
      </c>
      <c r="R237" s="153">
        <f>Q237*H237</f>
        <v>0</v>
      </c>
      <c r="S237" s="153">
        <v>0</v>
      </c>
      <c r="T237" s="154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55" t="s">
        <v>136</v>
      </c>
      <c r="AT237" s="155" t="s">
        <v>132</v>
      </c>
      <c r="AU237" s="155" t="s">
        <v>73</v>
      </c>
      <c r="AY237" s="14" t="s">
        <v>129</v>
      </c>
      <c r="BE237" s="156">
        <f>IF(N237="základná",J237,0)</f>
        <v>0</v>
      </c>
      <c r="BF237" s="156">
        <f>IF(N237="znížená",J237,0)</f>
        <v>0</v>
      </c>
      <c r="BG237" s="156">
        <f>IF(N237="zákl. prenesená",J237,0)</f>
        <v>0</v>
      </c>
      <c r="BH237" s="156">
        <f>IF(N237="zníž. prenesená",J237,0)</f>
        <v>0</v>
      </c>
      <c r="BI237" s="156">
        <f>IF(N237="nulová",J237,0)</f>
        <v>0</v>
      </c>
      <c r="BJ237" s="14" t="s">
        <v>79</v>
      </c>
      <c r="BK237" s="156">
        <f>ROUND(I237*H237,2)</f>
        <v>0</v>
      </c>
      <c r="BL237" s="14" t="s">
        <v>136</v>
      </c>
      <c r="BM237" s="155" t="s">
        <v>474</v>
      </c>
    </row>
    <row r="238" spans="1:65" s="11" customFormat="1" ht="26" customHeight="1">
      <c r="B238" s="133"/>
      <c r="D238" s="134" t="s">
        <v>66</v>
      </c>
      <c r="E238" s="135" t="s">
        <v>475</v>
      </c>
      <c r="F238" s="135" t="s">
        <v>476</v>
      </c>
      <c r="J238" s="136">
        <f>BK238</f>
        <v>0</v>
      </c>
      <c r="L238" s="133"/>
      <c r="M238" s="137"/>
      <c r="N238" s="138"/>
      <c r="O238" s="138"/>
      <c r="P238" s="139">
        <f>SUM(P239:P240)</f>
        <v>0</v>
      </c>
      <c r="Q238" s="138"/>
      <c r="R238" s="139">
        <f>SUM(R239:R240)</f>
        <v>0</v>
      </c>
      <c r="S238" s="138"/>
      <c r="T238" s="140">
        <f>SUM(T239:T240)</f>
        <v>0</v>
      </c>
      <c r="AR238" s="134" t="s">
        <v>73</v>
      </c>
      <c r="AT238" s="141" t="s">
        <v>66</v>
      </c>
      <c r="AU238" s="141" t="s">
        <v>67</v>
      </c>
      <c r="AY238" s="134" t="s">
        <v>129</v>
      </c>
      <c r="BK238" s="142">
        <f>SUM(BK239:BK240)</f>
        <v>0</v>
      </c>
    </row>
    <row r="239" spans="1:65" s="2" customFormat="1" ht="26" customHeight="1">
      <c r="A239" s="28"/>
      <c r="B239" s="143"/>
      <c r="C239" s="144" t="s">
        <v>477</v>
      </c>
      <c r="D239" s="144" t="s">
        <v>132</v>
      </c>
      <c r="E239" s="145" t="s">
        <v>478</v>
      </c>
      <c r="F239" s="146" t="s">
        <v>479</v>
      </c>
      <c r="G239" s="147" t="s">
        <v>157</v>
      </c>
      <c r="H239" s="148">
        <v>6</v>
      </c>
      <c r="I239" s="149"/>
      <c r="J239" s="149"/>
      <c r="K239" s="150"/>
      <c r="L239" s="29"/>
      <c r="M239" s="151" t="s">
        <v>1</v>
      </c>
      <c r="N239" s="152" t="s">
        <v>33</v>
      </c>
      <c r="O239" s="153">
        <v>0</v>
      </c>
      <c r="P239" s="153">
        <f>O239*H239</f>
        <v>0</v>
      </c>
      <c r="Q239" s="153">
        <v>0</v>
      </c>
      <c r="R239" s="153">
        <f>Q239*H239</f>
        <v>0</v>
      </c>
      <c r="S239" s="153">
        <v>0</v>
      </c>
      <c r="T239" s="154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55" t="s">
        <v>136</v>
      </c>
      <c r="AT239" s="155" t="s">
        <v>132</v>
      </c>
      <c r="AU239" s="155" t="s">
        <v>73</v>
      </c>
      <c r="AY239" s="14" t="s">
        <v>129</v>
      </c>
      <c r="BE239" s="156">
        <f>IF(N239="základná",J239,0)</f>
        <v>0</v>
      </c>
      <c r="BF239" s="156">
        <f>IF(N239="znížená",J239,0)</f>
        <v>0</v>
      </c>
      <c r="BG239" s="156">
        <f>IF(N239="zákl. prenesená",J239,0)</f>
        <v>0</v>
      </c>
      <c r="BH239" s="156">
        <f>IF(N239="zníž. prenesená",J239,0)</f>
        <v>0</v>
      </c>
      <c r="BI239" s="156">
        <f>IF(N239="nulová",J239,0)</f>
        <v>0</v>
      </c>
      <c r="BJ239" s="14" t="s">
        <v>79</v>
      </c>
      <c r="BK239" s="156">
        <f>ROUND(I239*H239,2)</f>
        <v>0</v>
      </c>
      <c r="BL239" s="14" t="s">
        <v>136</v>
      </c>
      <c r="BM239" s="155" t="s">
        <v>480</v>
      </c>
    </row>
    <row r="240" spans="1:65" s="2" customFormat="1" ht="21.75" customHeight="1">
      <c r="A240" s="28"/>
      <c r="B240" s="143"/>
      <c r="C240" s="144" t="s">
        <v>314</v>
      </c>
      <c r="D240" s="144" t="s">
        <v>132</v>
      </c>
      <c r="E240" s="145" t="s">
        <v>481</v>
      </c>
      <c r="F240" s="146" t="s">
        <v>482</v>
      </c>
      <c r="G240" s="147" t="s">
        <v>157</v>
      </c>
      <c r="H240" s="148">
        <v>6</v>
      </c>
      <c r="I240" s="149"/>
      <c r="J240" s="149"/>
      <c r="K240" s="150"/>
      <c r="L240" s="29"/>
      <c r="M240" s="151" t="s">
        <v>1</v>
      </c>
      <c r="N240" s="152" t="s">
        <v>33</v>
      </c>
      <c r="O240" s="153">
        <v>0</v>
      </c>
      <c r="P240" s="153">
        <f>O240*H240</f>
        <v>0</v>
      </c>
      <c r="Q240" s="153">
        <v>0</v>
      </c>
      <c r="R240" s="153">
        <f>Q240*H240</f>
        <v>0</v>
      </c>
      <c r="S240" s="153">
        <v>0</v>
      </c>
      <c r="T240" s="154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55" t="s">
        <v>136</v>
      </c>
      <c r="AT240" s="155" t="s">
        <v>132</v>
      </c>
      <c r="AU240" s="155" t="s">
        <v>73</v>
      </c>
      <c r="AY240" s="14" t="s">
        <v>129</v>
      </c>
      <c r="BE240" s="156">
        <f>IF(N240="základná",J240,0)</f>
        <v>0</v>
      </c>
      <c r="BF240" s="156">
        <f>IF(N240="znížená",J240,0)</f>
        <v>0</v>
      </c>
      <c r="BG240" s="156">
        <f>IF(N240="zákl. prenesená",J240,0)</f>
        <v>0</v>
      </c>
      <c r="BH240" s="156">
        <f>IF(N240="zníž. prenesená",J240,0)</f>
        <v>0</v>
      </c>
      <c r="BI240" s="156">
        <f>IF(N240="nulová",J240,0)</f>
        <v>0</v>
      </c>
      <c r="BJ240" s="14" t="s">
        <v>79</v>
      </c>
      <c r="BK240" s="156">
        <f>ROUND(I240*H240,2)</f>
        <v>0</v>
      </c>
      <c r="BL240" s="14" t="s">
        <v>136</v>
      </c>
      <c r="BM240" s="155" t="s">
        <v>483</v>
      </c>
    </row>
    <row r="241" spans="1:65" s="11" customFormat="1" ht="26" customHeight="1">
      <c r="B241" s="133"/>
      <c r="D241" s="134" t="s">
        <v>66</v>
      </c>
      <c r="E241" s="135" t="s">
        <v>484</v>
      </c>
      <c r="F241" s="135" t="s">
        <v>485</v>
      </c>
      <c r="J241" s="136">
        <f>BK241</f>
        <v>0</v>
      </c>
      <c r="L241" s="133"/>
      <c r="M241" s="137"/>
      <c r="N241" s="138"/>
      <c r="O241" s="138"/>
      <c r="P241" s="139">
        <f>SUM(P242:P243)</f>
        <v>0</v>
      </c>
      <c r="Q241" s="138"/>
      <c r="R241" s="139">
        <f>SUM(R242:R243)</f>
        <v>0</v>
      </c>
      <c r="S241" s="138"/>
      <c r="T241" s="140">
        <f>SUM(T242:T243)</f>
        <v>0</v>
      </c>
      <c r="AR241" s="134" t="s">
        <v>73</v>
      </c>
      <c r="AT241" s="141" t="s">
        <v>66</v>
      </c>
      <c r="AU241" s="141" t="s">
        <v>67</v>
      </c>
      <c r="AY241" s="134" t="s">
        <v>129</v>
      </c>
      <c r="BK241" s="142">
        <f>SUM(BK242:BK243)</f>
        <v>0</v>
      </c>
    </row>
    <row r="242" spans="1:65" s="2" customFormat="1" ht="16.5" customHeight="1">
      <c r="A242" s="28"/>
      <c r="B242" s="143"/>
      <c r="C242" s="144" t="s">
        <v>486</v>
      </c>
      <c r="D242" s="144" t="s">
        <v>132</v>
      </c>
      <c r="E242" s="145" t="s">
        <v>487</v>
      </c>
      <c r="F242" s="146" t="s">
        <v>488</v>
      </c>
      <c r="G242" s="147" t="s">
        <v>135</v>
      </c>
      <c r="H242" s="148">
        <v>4</v>
      </c>
      <c r="I242" s="149"/>
      <c r="J242" s="149"/>
      <c r="K242" s="150"/>
      <c r="L242" s="29"/>
      <c r="M242" s="151" t="s">
        <v>1</v>
      </c>
      <c r="N242" s="152" t="s">
        <v>33</v>
      </c>
      <c r="O242" s="153">
        <v>0</v>
      </c>
      <c r="P242" s="153">
        <f>O242*H242</f>
        <v>0</v>
      </c>
      <c r="Q242" s="153">
        <v>0</v>
      </c>
      <c r="R242" s="153">
        <f>Q242*H242</f>
        <v>0</v>
      </c>
      <c r="S242" s="153">
        <v>0</v>
      </c>
      <c r="T242" s="154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55" t="s">
        <v>136</v>
      </c>
      <c r="AT242" s="155" t="s">
        <v>132</v>
      </c>
      <c r="AU242" s="155" t="s">
        <v>73</v>
      </c>
      <c r="AY242" s="14" t="s">
        <v>129</v>
      </c>
      <c r="BE242" s="156">
        <f>IF(N242="základná",J242,0)</f>
        <v>0</v>
      </c>
      <c r="BF242" s="156">
        <f>IF(N242="znížená",J242,0)</f>
        <v>0</v>
      </c>
      <c r="BG242" s="156">
        <f>IF(N242="zákl. prenesená",J242,0)</f>
        <v>0</v>
      </c>
      <c r="BH242" s="156">
        <f>IF(N242="zníž. prenesená",J242,0)</f>
        <v>0</v>
      </c>
      <c r="BI242" s="156">
        <f>IF(N242="nulová",J242,0)</f>
        <v>0</v>
      </c>
      <c r="BJ242" s="14" t="s">
        <v>79</v>
      </c>
      <c r="BK242" s="156">
        <f>ROUND(I242*H242,2)</f>
        <v>0</v>
      </c>
      <c r="BL242" s="14" t="s">
        <v>136</v>
      </c>
      <c r="BM242" s="155" t="s">
        <v>489</v>
      </c>
    </row>
    <row r="243" spans="1:65" s="2" customFormat="1" ht="16.5" customHeight="1">
      <c r="A243" s="28"/>
      <c r="B243" s="143"/>
      <c r="C243" s="144" t="s">
        <v>318</v>
      </c>
      <c r="D243" s="144" t="s">
        <v>132</v>
      </c>
      <c r="E243" s="145" t="s">
        <v>490</v>
      </c>
      <c r="F243" s="146" t="s">
        <v>491</v>
      </c>
      <c r="G243" s="147" t="s">
        <v>492</v>
      </c>
      <c r="H243" s="148">
        <v>1</v>
      </c>
      <c r="I243" s="149"/>
      <c r="J243" s="149"/>
      <c r="K243" s="150"/>
      <c r="L243" s="29"/>
      <c r="M243" s="151" t="s">
        <v>1</v>
      </c>
      <c r="N243" s="152" t="s">
        <v>33</v>
      </c>
      <c r="O243" s="153">
        <v>0</v>
      </c>
      <c r="P243" s="153">
        <f>O243*H243</f>
        <v>0</v>
      </c>
      <c r="Q243" s="153">
        <v>0</v>
      </c>
      <c r="R243" s="153">
        <f>Q243*H243</f>
        <v>0</v>
      </c>
      <c r="S243" s="153">
        <v>0</v>
      </c>
      <c r="T243" s="154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55" t="s">
        <v>136</v>
      </c>
      <c r="AT243" s="155" t="s">
        <v>132</v>
      </c>
      <c r="AU243" s="155" t="s">
        <v>73</v>
      </c>
      <c r="AY243" s="14" t="s">
        <v>129</v>
      </c>
      <c r="BE243" s="156">
        <f>IF(N243="základná",J243,0)</f>
        <v>0</v>
      </c>
      <c r="BF243" s="156">
        <f>IF(N243="znížená",J243,0)</f>
        <v>0</v>
      </c>
      <c r="BG243" s="156">
        <f>IF(N243="zákl. prenesená",J243,0)</f>
        <v>0</v>
      </c>
      <c r="BH243" s="156">
        <f>IF(N243="zníž. prenesená",J243,0)</f>
        <v>0</v>
      </c>
      <c r="BI243" s="156">
        <f>IF(N243="nulová",J243,0)</f>
        <v>0</v>
      </c>
      <c r="BJ243" s="14" t="s">
        <v>79</v>
      </c>
      <c r="BK243" s="156">
        <f>ROUND(I243*H243,2)</f>
        <v>0</v>
      </c>
      <c r="BL243" s="14" t="s">
        <v>136</v>
      </c>
      <c r="BM243" s="155" t="s">
        <v>493</v>
      </c>
    </row>
    <row r="244" spans="1:65" s="11" customFormat="1" ht="26" customHeight="1">
      <c r="B244" s="133"/>
      <c r="D244" s="134" t="s">
        <v>66</v>
      </c>
      <c r="E244" s="135" t="s">
        <v>494</v>
      </c>
      <c r="F244" s="135" t="s">
        <v>495</v>
      </c>
      <c r="J244" s="136">
        <f>BK244</f>
        <v>0</v>
      </c>
      <c r="L244" s="133"/>
      <c r="M244" s="137"/>
      <c r="N244" s="138"/>
      <c r="O244" s="138"/>
      <c r="P244" s="139">
        <f>SUM(P245:P246)</f>
        <v>0</v>
      </c>
      <c r="Q244" s="138"/>
      <c r="R244" s="139">
        <f>SUM(R245:R246)</f>
        <v>0</v>
      </c>
      <c r="S244" s="138"/>
      <c r="T244" s="140">
        <f>SUM(T245:T246)</f>
        <v>0</v>
      </c>
      <c r="AR244" s="134" t="s">
        <v>73</v>
      </c>
      <c r="AT244" s="141" t="s">
        <v>66</v>
      </c>
      <c r="AU244" s="141" t="s">
        <v>67</v>
      </c>
      <c r="AY244" s="134" t="s">
        <v>129</v>
      </c>
      <c r="BK244" s="142">
        <f>SUM(BK245:BK246)</f>
        <v>0</v>
      </c>
    </row>
    <row r="245" spans="1:65" s="2" customFormat="1" ht="16.5" customHeight="1">
      <c r="A245" s="28"/>
      <c r="B245" s="143"/>
      <c r="C245" s="144" t="s">
        <v>496</v>
      </c>
      <c r="D245" s="144" t="s">
        <v>132</v>
      </c>
      <c r="E245" s="145" t="s">
        <v>497</v>
      </c>
      <c r="F245" s="146" t="s">
        <v>498</v>
      </c>
      <c r="G245" s="147" t="s">
        <v>499</v>
      </c>
      <c r="H245" s="148">
        <v>24</v>
      </c>
      <c r="I245" s="149"/>
      <c r="J245" s="149"/>
      <c r="K245" s="150"/>
      <c r="L245" s="29"/>
      <c r="M245" s="151" t="s">
        <v>1</v>
      </c>
      <c r="N245" s="152" t="s">
        <v>33</v>
      </c>
      <c r="O245" s="153">
        <v>0</v>
      </c>
      <c r="P245" s="153">
        <f>O245*H245</f>
        <v>0</v>
      </c>
      <c r="Q245" s="153">
        <v>0</v>
      </c>
      <c r="R245" s="153">
        <f>Q245*H245</f>
        <v>0</v>
      </c>
      <c r="S245" s="153">
        <v>0</v>
      </c>
      <c r="T245" s="154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55" t="s">
        <v>136</v>
      </c>
      <c r="AT245" s="155" t="s">
        <v>132</v>
      </c>
      <c r="AU245" s="155" t="s">
        <v>73</v>
      </c>
      <c r="AY245" s="14" t="s">
        <v>129</v>
      </c>
      <c r="BE245" s="156">
        <f>IF(N245="základná",J245,0)</f>
        <v>0</v>
      </c>
      <c r="BF245" s="156">
        <f>IF(N245="znížená",J245,0)</f>
        <v>0</v>
      </c>
      <c r="BG245" s="156">
        <f>IF(N245="zákl. prenesená",J245,0)</f>
        <v>0</v>
      </c>
      <c r="BH245" s="156">
        <f>IF(N245="zníž. prenesená",J245,0)</f>
        <v>0</v>
      </c>
      <c r="BI245" s="156">
        <f>IF(N245="nulová",J245,0)</f>
        <v>0</v>
      </c>
      <c r="BJ245" s="14" t="s">
        <v>79</v>
      </c>
      <c r="BK245" s="156">
        <f>ROUND(I245*H245,2)</f>
        <v>0</v>
      </c>
      <c r="BL245" s="14" t="s">
        <v>136</v>
      </c>
      <c r="BM245" s="155" t="s">
        <v>500</v>
      </c>
    </row>
    <row r="246" spans="1:65" s="2" customFormat="1" ht="16.5" customHeight="1">
      <c r="A246" s="28"/>
      <c r="B246" s="143"/>
      <c r="C246" s="144" t="s">
        <v>321</v>
      </c>
      <c r="D246" s="144" t="s">
        <v>132</v>
      </c>
      <c r="E246" s="145" t="s">
        <v>501</v>
      </c>
      <c r="F246" s="146" t="s">
        <v>502</v>
      </c>
      <c r="G246" s="147" t="s">
        <v>499</v>
      </c>
      <c r="H246" s="148">
        <v>6</v>
      </c>
      <c r="I246" s="149"/>
      <c r="J246" s="149"/>
      <c r="K246" s="150"/>
      <c r="L246" s="29"/>
      <c r="M246" s="157" t="s">
        <v>1</v>
      </c>
      <c r="N246" s="158" t="s">
        <v>33</v>
      </c>
      <c r="O246" s="159">
        <v>0</v>
      </c>
      <c r="P246" s="159">
        <f>O246*H246</f>
        <v>0</v>
      </c>
      <c r="Q246" s="159">
        <v>0</v>
      </c>
      <c r="R246" s="159">
        <f>Q246*H246</f>
        <v>0</v>
      </c>
      <c r="S246" s="159">
        <v>0</v>
      </c>
      <c r="T246" s="160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55" t="s">
        <v>136</v>
      </c>
      <c r="AT246" s="155" t="s">
        <v>132</v>
      </c>
      <c r="AU246" s="155" t="s">
        <v>73</v>
      </c>
      <c r="AY246" s="14" t="s">
        <v>129</v>
      </c>
      <c r="BE246" s="156">
        <f>IF(N246="základná",J246,0)</f>
        <v>0</v>
      </c>
      <c r="BF246" s="156">
        <f>IF(N246="znížená",J246,0)</f>
        <v>0</v>
      </c>
      <c r="BG246" s="156">
        <f>IF(N246="zákl. prenesená",J246,0)</f>
        <v>0</v>
      </c>
      <c r="BH246" s="156">
        <f>IF(N246="zníž. prenesená",J246,0)</f>
        <v>0</v>
      </c>
      <c r="BI246" s="156">
        <f>IF(N246="nulová",J246,0)</f>
        <v>0</v>
      </c>
      <c r="BJ246" s="14" t="s">
        <v>79</v>
      </c>
      <c r="BK246" s="156">
        <f>ROUND(I246*H246,2)</f>
        <v>0</v>
      </c>
      <c r="BL246" s="14" t="s">
        <v>136</v>
      </c>
      <c r="BM246" s="155" t="s">
        <v>503</v>
      </c>
    </row>
    <row r="247" spans="1:65" s="2" customFormat="1" ht="7" customHeight="1">
      <c r="A247" s="28"/>
      <c r="B247" s="43"/>
      <c r="C247" s="44"/>
      <c r="D247" s="44"/>
      <c r="E247" s="44"/>
      <c r="F247" s="44"/>
      <c r="G247" s="44"/>
      <c r="H247" s="44"/>
      <c r="I247" s="44"/>
      <c r="J247" s="44"/>
      <c r="K247" s="44"/>
      <c r="L247" s="29"/>
      <c r="M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</row>
  </sheetData>
  <autoFilter ref="C132:K246" xr:uid="{00000000-0009-0000-0000-000001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14"/>
  <sheetViews>
    <sheetView showGridLines="0" topLeftCell="D1" zoomScale="115" zoomScaleNormal="115" workbookViewId="0">
      <selection activeCell="F160" sqref="F160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3.2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7"/>
    </row>
    <row r="2" spans="1:46" s="1" customFormat="1" ht="37" customHeight="1">
      <c r="L2" s="224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83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5" customHeight="1">
      <c r="B4" s="17"/>
      <c r="D4" s="18" t="s">
        <v>91</v>
      </c>
      <c r="L4" s="17"/>
      <c r="M4" s="98" t="s">
        <v>8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6" t="str">
        <f>'Rekapitulácia stavby'!K6</f>
        <v>Využitie tepla z geotermálneho vrtu GVL-1</v>
      </c>
      <c r="F7" s="227"/>
      <c r="G7" s="227"/>
      <c r="H7" s="227"/>
      <c r="L7" s="17"/>
    </row>
    <row r="8" spans="1:46" s="1" customFormat="1" ht="12" customHeight="1">
      <c r="B8" s="17"/>
      <c r="D8" s="23" t="s">
        <v>92</v>
      </c>
      <c r="L8" s="17"/>
    </row>
    <row r="9" spans="1:46" s="2" customFormat="1" ht="16.5" customHeight="1">
      <c r="A9" s="28"/>
      <c r="B9" s="29"/>
      <c r="C9" s="28"/>
      <c r="D9" s="28"/>
      <c r="E9" s="226" t="s">
        <v>82</v>
      </c>
      <c r="F9" s="225"/>
      <c r="G9" s="225"/>
      <c r="H9" s="225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93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4"/>
      <c r="F11" s="225"/>
      <c r="G11" s="225"/>
      <c r="H11" s="225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 t="s">
        <v>95</v>
      </c>
      <c r="G14" s="28"/>
      <c r="H14" s="28"/>
      <c r="I14" s="23" t="s">
        <v>16</v>
      </c>
      <c r="J14" s="50" t="str">
        <f>'Rekapitulácia stavby'!AN8</f>
        <v>20.05.2021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1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17</v>
      </c>
      <c r="E16" s="28"/>
      <c r="F16" s="28"/>
      <c r="G16" s="28"/>
      <c r="H16" s="28"/>
      <c r="I16" s="23" t="s">
        <v>18</v>
      </c>
      <c r="J16" s="179">
        <v>31682928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1" t="s">
        <v>96</v>
      </c>
      <c r="F17" s="28"/>
      <c r="G17" s="28"/>
      <c r="H17" s="28"/>
      <c r="I17" s="23" t="s">
        <v>19</v>
      </c>
      <c r="J17" s="179" t="s">
        <v>764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7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18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10" t="str">
        <f>'Rekapitulácia stavby'!E14</f>
        <v xml:space="preserve"> </v>
      </c>
      <c r="F20" s="210"/>
      <c r="G20" s="210"/>
      <c r="H20" s="210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7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21</v>
      </c>
      <c r="E22" s="28"/>
      <c r="F22" s="28"/>
      <c r="G22" s="28"/>
      <c r="H22" s="28"/>
      <c r="I22" s="23" t="s">
        <v>18</v>
      </c>
      <c r="J22" s="179">
        <v>44294476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 t="s">
        <v>97</v>
      </c>
      <c r="F23" s="28"/>
      <c r="G23" s="28"/>
      <c r="H23" s="28"/>
      <c r="I23" s="23" t="s">
        <v>19</v>
      </c>
      <c r="J23" s="179" t="s">
        <v>765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7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23</v>
      </c>
      <c r="E25" s="28"/>
      <c r="F25" s="28"/>
      <c r="G25" s="28"/>
      <c r="H25" s="28"/>
      <c r="I25" s="23" t="s">
        <v>18</v>
      </c>
      <c r="J25" s="179">
        <v>45404950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 t="s">
        <v>98</v>
      </c>
      <c r="F26" s="28"/>
      <c r="G26" s="28"/>
      <c r="H26" s="28"/>
      <c r="I26" s="23" t="s">
        <v>19</v>
      </c>
      <c r="J26" s="179" t="s">
        <v>766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7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24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9"/>
      <c r="B29" s="100"/>
      <c r="C29" s="99"/>
      <c r="D29" s="99"/>
      <c r="E29" s="191" t="s">
        <v>1</v>
      </c>
      <c r="F29" s="191"/>
      <c r="G29" s="191"/>
      <c r="H29" s="191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customHeight="1">
      <c r="A31" s="28"/>
      <c r="B31" s="29"/>
      <c r="C31" s="28"/>
      <c r="D31" s="61"/>
      <c r="E31" s="61"/>
      <c r="F31" s="61"/>
      <c r="G31" s="61"/>
      <c r="H31" s="61"/>
      <c r="I31" s="61"/>
      <c r="J31" s="61"/>
      <c r="K31" s="61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5" customHeight="1">
      <c r="A32" s="28"/>
      <c r="B32" s="29"/>
      <c r="C32" s="28"/>
      <c r="D32" s="21" t="s">
        <v>99</v>
      </c>
      <c r="E32" s="28"/>
      <c r="F32" s="28"/>
      <c r="G32" s="28"/>
      <c r="H32" s="28"/>
      <c r="I32" s="28"/>
      <c r="J32" s="27">
        <f>J98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5" customHeight="1">
      <c r="A33" s="28"/>
      <c r="B33" s="29"/>
      <c r="C33" s="28"/>
      <c r="D33" s="26" t="s">
        <v>100</v>
      </c>
      <c r="E33" s="28"/>
      <c r="F33" s="28"/>
      <c r="G33" s="28"/>
      <c r="H33" s="28"/>
      <c r="I33" s="28"/>
      <c r="J33" s="27">
        <f>J110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25" customHeight="1">
      <c r="A34" s="28"/>
      <c r="B34" s="29"/>
      <c r="C34" s="28"/>
      <c r="D34" s="102" t="s">
        <v>27</v>
      </c>
      <c r="E34" s="28"/>
      <c r="F34" s="28"/>
      <c r="G34" s="28"/>
      <c r="H34" s="28"/>
      <c r="I34" s="28"/>
      <c r="J34" s="66">
        <f>ROUND(J32 + J33,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7" customHeight="1">
      <c r="A35" s="28"/>
      <c r="B35" s="29"/>
      <c r="C35" s="28"/>
      <c r="D35" s="61"/>
      <c r="E35" s="61"/>
      <c r="F35" s="61"/>
      <c r="G35" s="61"/>
      <c r="H35" s="61"/>
      <c r="I35" s="61"/>
      <c r="J35" s="61"/>
      <c r="K35" s="61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8"/>
      <c r="F36" s="32" t="s">
        <v>29</v>
      </c>
      <c r="G36" s="28"/>
      <c r="H36" s="28"/>
      <c r="I36" s="32" t="s">
        <v>28</v>
      </c>
      <c r="J36" s="32" t="s">
        <v>30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customHeight="1">
      <c r="A37" s="28"/>
      <c r="B37" s="29"/>
      <c r="C37" s="28"/>
      <c r="D37" s="103" t="s">
        <v>31</v>
      </c>
      <c r="E37" s="23" t="s">
        <v>32</v>
      </c>
      <c r="F37" s="104">
        <f>ROUND((SUM(BE110:BE111) + SUM(BE133:BE213)),  2)</f>
        <v>0</v>
      </c>
      <c r="G37" s="28"/>
      <c r="H37" s="28"/>
      <c r="I37" s="105">
        <v>0.2</v>
      </c>
      <c r="J37" s="104">
        <f>ROUND(((SUM(BE110:BE111) + SUM(BE133:BE213))*I37),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customHeight="1">
      <c r="A38" s="28"/>
      <c r="B38" s="29"/>
      <c r="C38" s="28"/>
      <c r="D38" s="28"/>
      <c r="E38" s="23" t="s">
        <v>33</v>
      </c>
      <c r="F38" s="104">
        <f>ROUND((SUM(BF110:BF111) + SUM(BF133:BF213)),  2)</f>
        <v>0</v>
      </c>
      <c r="G38" s="28"/>
      <c r="H38" s="28"/>
      <c r="I38" s="105">
        <v>0.2</v>
      </c>
      <c r="J38" s="104">
        <f>ROUND(((SUM(BF110:BF111) + SUM(BF133:BF213))*I38),  2)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34</v>
      </c>
      <c r="F39" s="104">
        <f>ROUND((SUM(BG110:BG111) + SUM(BG133:BG213)),  2)</f>
        <v>0</v>
      </c>
      <c r="G39" s="28"/>
      <c r="H39" s="28"/>
      <c r="I39" s="105">
        <v>0.2</v>
      </c>
      <c r="J39" s="104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5" hidden="1" customHeight="1">
      <c r="A40" s="28"/>
      <c r="B40" s="29"/>
      <c r="C40" s="28"/>
      <c r="D40" s="28"/>
      <c r="E40" s="23" t="s">
        <v>35</v>
      </c>
      <c r="F40" s="104">
        <f>ROUND((SUM(BH110:BH111) + SUM(BH133:BH213)),  2)</f>
        <v>0</v>
      </c>
      <c r="G40" s="28"/>
      <c r="H40" s="28"/>
      <c r="I40" s="105">
        <v>0.2</v>
      </c>
      <c r="J40" s="104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5" hidden="1" customHeight="1">
      <c r="A41" s="28"/>
      <c r="B41" s="29"/>
      <c r="C41" s="28"/>
      <c r="D41" s="28"/>
      <c r="E41" s="23" t="s">
        <v>36</v>
      </c>
      <c r="F41" s="104">
        <f>ROUND((SUM(BI110:BI111) + SUM(BI133:BI213)),  2)</f>
        <v>0</v>
      </c>
      <c r="G41" s="28"/>
      <c r="H41" s="28"/>
      <c r="I41" s="105">
        <v>0</v>
      </c>
      <c r="J41" s="104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7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25" customHeight="1">
      <c r="A43" s="28"/>
      <c r="B43" s="29"/>
      <c r="C43" s="95"/>
      <c r="D43" s="106" t="s">
        <v>37</v>
      </c>
      <c r="E43" s="55"/>
      <c r="F43" s="55"/>
      <c r="G43" s="107" t="s">
        <v>38</v>
      </c>
      <c r="H43" s="108" t="s">
        <v>39</v>
      </c>
      <c r="I43" s="55"/>
      <c r="J43" s="109">
        <f>SUM(J34:J41)</f>
        <v>0</v>
      </c>
      <c r="K43" s="110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40</v>
      </c>
      <c r="E50" s="40"/>
      <c r="F50" s="40"/>
      <c r="G50" s="39" t="s">
        <v>41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8"/>
      <c r="B61" s="29"/>
      <c r="C61" s="28"/>
      <c r="D61" s="41" t="s">
        <v>42</v>
      </c>
      <c r="E61" s="31"/>
      <c r="F61" s="111" t="s">
        <v>43</v>
      </c>
      <c r="G61" s="41" t="s">
        <v>42</v>
      </c>
      <c r="H61" s="31"/>
      <c r="I61" s="31"/>
      <c r="J61" s="112" t="s">
        <v>43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44</v>
      </c>
      <c r="E65" s="42"/>
      <c r="F65" s="42"/>
      <c r="G65" s="39" t="s">
        <v>45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8"/>
      <c r="B76" s="29"/>
      <c r="C76" s="28"/>
      <c r="D76" s="41" t="s">
        <v>42</v>
      </c>
      <c r="E76" s="31"/>
      <c r="F76" s="111" t="s">
        <v>43</v>
      </c>
      <c r="G76" s="41" t="s">
        <v>42</v>
      </c>
      <c r="H76" s="31"/>
      <c r="I76" s="31"/>
      <c r="J76" s="112" t="s">
        <v>43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5" customHeight="1">
      <c r="A82" s="28"/>
      <c r="B82" s="29"/>
      <c r="C82" s="18" t="s">
        <v>101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6" t="str">
        <f>E7</f>
        <v>Využitie tepla z geotermálneho vrtu GVL-1</v>
      </c>
      <c r="F85" s="227"/>
      <c r="G85" s="227"/>
      <c r="H85" s="22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92</v>
      </c>
      <c r="L86" s="17"/>
    </row>
    <row r="87" spans="1:31" s="2" customFormat="1" ht="16.5" customHeight="1">
      <c r="A87" s="28"/>
      <c r="B87" s="29"/>
      <c r="C87" s="28"/>
      <c r="D87" s="28"/>
      <c r="E87" s="226" t="s">
        <v>82</v>
      </c>
      <c r="F87" s="225"/>
      <c r="G87" s="225"/>
      <c r="H87" s="225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93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4"/>
      <c r="F89" s="225"/>
      <c r="G89" s="225"/>
      <c r="H89" s="225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 t="str">
        <f>F14</f>
        <v>Veľká Lomnica</v>
      </c>
      <c r="G91" s="28"/>
      <c r="H91" s="28"/>
      <c r="I91" s="23" t="s">
        <v>16</v>
      </c>
      <c r="J91" s="50" t="str">
        <f>IF(J14="","",J14)</f>
        <v>20.05.2021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7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5" customHeight="1">
      <c r="A93" s="28"/>
      <c r="B93" s="29"/>
      <c r="C93" s="23" t="s">
        <v>17</v>
      </c>
      <c r="D93" s="28"/>
      <c r="E93" s="28"/>
      <c r="F93" s="21" t="str">
        <f>E17</f>
        <v>Lomnická teplárenská,s.r.o.</v>
      </c>
      <c r="G93" s="28"/>
      <c r="H93" s="28"/>
      <c r="I93" s="23" t="s">
        <v>21</v>
      </c>
      <c r="J93" s="24" t="str">
        <f>E23</f>
        <v>KLIMA-TEPLO designing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5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23</v>
      </c>
      <c r="J94" s="24" t="str">
        <f>E26</f>
        <v>Rosoft,s.r.o.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2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3" t="s">
        <v>102</v>
      </c>
      <c r="D96" s="95"/>
      <c r="E96" s="95"/>
      <c r="F96" s="95"/>
      <c r="G96" s="95"/>
      <c r="H96" s="95"/>
      <c r="I96" s="95"/>
      <c r="J96" s="114" t="s">
        <v>103</v>
      </c>
      <c r="K96" s="95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2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3" customHeight="1">
      <c r="A98" s="28"/>
      <c r="B98" s="29"/>
      <c r="C98" s="115" t="s">
        <v>104</v>
      </c>
      <c r="D98" s="28"/>
      <c r="E98" s="28"/>
      <c r="F98" s="28"/>
      <c r="G98" s="28"/>
      <c r="H98" s="28"/>
      <c r="I98" s="28"/>
      <c r="J98" s="66">
        <f>J133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105</v>
      </c>
    </row>
    <row r="99" spans="1:47" s="9" customFormat="1" ht="25" customHeight="1">
      <c r="B99" s="116"/>
      <c r="D99" s="117" t="s">
        <v>504</v>
      </c>
      <c r="E99" s="118"/>
      <c r="F99" s="118"/>
      <c r="G99" s="118"/>
      <c r="H99" s="118"/>
      <c r="I99" s="118"/>
      <c r="J99" s="119">
        <f>J134</f>
        <v>0</v>
      </c>
      <c r="L99" s="116"/>
    </row>
    <row r="100" spans="1:47" s="12" customFormat="1" ht="20" customHeight="1">
      <c r="B100" s="161"/>
      <c r="D100" s="162" t="s">
        <v>505</v>
      </c>
      <c r="E100" s="163"/>
      <c r="F100" s="163"/>
      <c r="G100" s="163"/>
      <c r="H100" s="163"/>
      <c r="I100" s="163"/>
      <c r="J100" s="164">
        <f>J135</f>
        <v>0</v>
      </c>
      <c r="L100" s="161"/>
    </row>
    <row r="101" spans="1:47" s="12" customFormat="1" ht="20" customHeight="1">
      <c r="B101" s="161"/>
      <c r="D101" s="162" t="s">
        <v>506</v>
      </c>
      <c r="E101" s="163"/>
      <c r="F101" s="163"/>
      <c r="G101" s="163"/>
      <c r="H101" s="163"/>
      <c r="I101" s="163"/>
      <c r="J101" s="164">
        <f>J149</f>
        <v>0</v>
      </c>
      <c r="L101" s="161"/>
    </row>
    <row r="102" spans="1:47" s="12" customFormat="1" ht="20" customHeight="1">
      <c r="B102" s="161"/>
      <c r="D102" s="162" t="s">
        <v>507</v>
      </c>
      <c r="E102" s="163"/>
      <c r="F102" s="163"/>
      <c r="G102" s="163"/>
      <c r="H102" s="163"/>
      <c r="I102" s="163"/>
      <c r="J102" s="164">
        <f>J151</f>
        <v>0</v>
      </c>
      <c r="L102" s="161"/>
    </row>
    <row r="103" spans="1:47" s="12" customFormat="1" ht="20" customHeight="1">
      <c r="B103" s="161"/>
      <c r="D103" s="162" t="s">
        <v>508</v>
      </c>
      <c r="E103" s="163"/>
      <c r="F103" s="163"/>
      <c r="G103" s="163"/>
      <c r="H103" s="163"/>
      <c r="I103" s="163"/>
      <c r="J103" s="164">
        <f>J155</f>
        <v>0</v>
      </c>
      <c r="L103" s="161"/>
    </row>
    <row r="104" spans="1:47" s="9" customFormat="1" ht="25" customHeight="1">
      <c r="B104" s="116"/>
      <c r="D104" s="117" t="s">
        <v>509</v>
      </c>
      <c r="E104" s="118"/>
      <c r="F104" s="118"/>
      <c r="G104" s="118"/>
      <c r="H104" s="118"/>
      <c r="I104" s="118"/>
      <c r="J104" s="119">
        <f>J157</f>
        <v>0</v>
      </c>
      <c r="L104" s="116"/>
    </row>
    <row r="105" spans="1:47" s="12" customFormat="1" ht="20" customHeight="1">
      <c r="B105" s="161"/>
      <c r="D105" s="162" t="s">
        <v>510</v>
      </c>
      <c r="E105" s="163"/>
      <c r="F105" s="163"/>
      <c r="G105" s="163"/>
      <c r="H105" s="163"/>
      <c r="I105" s="163"/>
      <c r="J105" s="164">
        <f>J158</f>
        <v>0</v>
      </c>
      <c r="L105" s="161"/>
    </row>
    <row r="106" spans="1:47" s="9" customFormat="1" ht="25" customHeight="1">
      <c r="B106" s="116"/>
      <c r="D106" s="117" t="s">
        <v>511</v>
      </c>
      <c r="E106" s="118"/>
      <c r="F106" s="118"/>
      <c r="G106" s="118"/>
      <c r="H106" s="118"/>
      <c r="I106" s="118"/>
      <c r="J106" s="119">
        <f>J210</f>
        <v>0</v>
      </c>
      <c r="L106" s="116"/>
    </row>
    <row r="107" spans="1:47" s="12" customFormat="1" ht="20" customHeight="1">
      <c r="B107" s="161"/>
      <c r="D107" s="162" t="s">
        <v>512</v>
      </c>
      <c r="E107" s="163"/>
      <c r="F107" s="163"/>
      <c r="G107" s="163"/>
      <c r="H107" s="163"/>
      <c r="I107" s="163"/>
      <c r="J107" s="164">
        <f>J211</f>
        <v>0</v>
      </c>
      <c r="L107" s="161"/>
    </row>
    <row r="108" spans="1:47" s="2" customFormat="1" ht="21.7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7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29.25" customHeight="1">
      <c r="A110" s="28"/>
      <c r="B110" s="29"/>
      <c r="C110" s="115" t="s">
        <v>115</v>
      </c>
      <c r="D110" s="28"/>
      <c r="E110" s="28"/>
      <c r="F110" s="28"/>
      <c r="G110" s="28"/>
      <c r="H110" s="28"/>
      <c r="I110" s="28"/>
      <c r="J110" s="120">
        <v>0</v>
      </c>
      <c r="K110" s="28"/>
      <c r="L110" s="38"/>
      <c r="N110" s="121" t="s">
        <v>31</v>
      </c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8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29.25" customHeight="1">
      <c r="A112" s="28"/>
      <c r="B112" s="29"/>
      <c r="C112" s="94" t="s">
        <v>90</v>
      </c>
      <c r="D112" s="95"/>
      <c r="E112" s="95"/>
      <c r="F112" s="95"/>
      <c r="G112" s="95"/>
      <c r="H112" s="95"/>
      <c r="I112" s="95"/>
      <c r="J112" s="96">
        <f>ROUND(J98+J110,2)</f>
        <v>0</v>
      </c>
      <c r="K112" s="95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31" s="2" customFormat="1" ht="7" customHeight="1">
      <c r="A113" s="28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7" spans="1:31" s="2" customFormat="1" ht="7" customHeight="1">
      <c r="A117" s="28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5" customHeight="1">
      <c r="A118" s="28"/>
      <c r="B118" s="29"/>
      <c r="C118" s="18" t="s">
        <v>116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7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29"/>
      <c r="C120" s="23" t="s">
        <v>11</v>
      </c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6.5" customHeight="1">
      <c r="A121" s="28"/>
      <c r="B121" s="29"/>
      <c r="C121" s="28"/>
      <c r="D121" s="28"/>
      <c r="E121" s="226" t="str">
        <f>E7</f>
        <v>Využitie tepla z geotermálneho vrtu GVL-1</v>
      </c>
      <c r="F121" s="227"/>
      <c r="G121" s="227"/>
      <c r="H121" s="227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1" customFormat="1" ht="12" customHeight="1">
      <c r="B122" s="17"/>
      <c r="C122" s="23" t="s">
        <v>92</v>
      </c>
      <c r="L122" s="17"/>
    </row>
    <row r="123" spans="1:31" s="2" customFormat="1" ht="16.5" customHeight="1">
      <c r="A123" s="28"/>
      <c r="B123" s="29"/>
      <c r="C123" s="28"/>
      <c r="D123" s="28"/>
      <c r="E123" s="226" t="s">
        <v>82</v>
      </c>
      <c r="F123" s="225"/>
      <c r="G123" s="225"/>
      <c r="H123" s="225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3" t="s">
        <v>93</v>
      </c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6.5" customHeight="1">
      <c r="A125" s="28"/>
      <c r="B125" s="29"/>
      <c r="C125" s="28"/>
      <c r="D125" s="28"/>
      <c r="E125" s="184"/>
      <c r="F125" s="225"/>
      <c r="G125" s="225"/>
      <c r="H125" s="225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7" customHeight="1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2" customHeight="1">
      <c r="A127" s="28"/>
      <c r="B127" s="29"/>
      <c r="C127" s="23" t="s">
        <v>14</v>
      </c>
      <c r="D127" s="28"/>
      <c r="E127" s="28"/>
      <c r="F127" s="21" t="str">
        <f>F14</f>
        <v>Veľká Lomnica</v>
      </c>
      <c r="G127" s="28"/>
      <c r="H127" s="28"/>
      <c r="I127" s="23" t="s">
        <v>16</v>
      </c>
      <c r="J127" s="50" t="str">
        <f>IF(J14="","",J14)</f>
        <v>20.05.2021</v>
      </c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7" customHeight="1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25.75" customHeight="1">
      <c r="A129" s="28"/>
      <c r="B129" s="29"/>
      <c r="C129" s="23" t="s">
        <v>17</v>
      </c>
      <c r="D129" s="28"/>
      <c r="E129" s="28"/>
      <c r="F129" s="21" t="str">
        <f>E17</f>
        <v>Lomnická teplárenská,s.r.o.</v>
      </c>
      <c r="G129" s="28"/>
      <c r="H129" s="28"/>
      <c r="I129" s="23" t="s">
        <v>21</v>
      </c>
      <c r="J129" s="24" t="str">
        <f>E23</f>
        <v>KLIMA-TEPLO designing</v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5.25" customHeight="1">
      <c r="A130" s="28"/>
      <c r="B130" s="29"/>
      <c r="C130" s="23" t="s">
        <v>20</v>
      </c>
      <c r="D130" s="28"/>
      <c r="E130" s="28"/>
      <c r="F130" s="21" t="str">
        <f>IF(E20="","",E20)</f>
        <v xml:space="preserve"> </v>
      </c>
      <c r="G130" s="28"/>
      <c r="H130" s="28"/>
      <c r="I130" s="23" t="s">
        <v>23</v>
      </c>
      <c r="J130" s="24" t="str">
        <f>E26</f>
        <v>Rosoft,s.r.o.</v>
      </c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0.25" customHeight="1">
      <c r="A131" s="28"/>
      <c r="B131" s="29"/>
      <c r="C131" s="28"/>
      <c r="D131" s="28"/>
      <c r="E131" s="28"/>
      <c r="F131" s="28"/>
      <c r="G131" s="28"/>
      <c r="H131" s="28"/>
      <c r="I131" s="28"/>
      <c r="J131" s="28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10" customFormat="1" ht="29.25" customHeight="1">
      <c r="A132" s="122"/>
      <c r="B132" s="123"/>
      <c r="C132" s="124" t="s">
        <v>117</v>
      </c>
      <c r="D132" s="125" t="s">
        <v>52</v>
      </c>
      <c r="E132" s="125" t="s">
        <v>48</v>
      </c>
      <c r="F132" s="125" t="s">
        <v>49</v>
      </c>
      <c r="G132" s="125" t="s">
        <v>118</v>
      </c>
      <c r="H132" s="125" t="s">
        <v>119</v>
      </c>
      <c r="I132" s="125" t="s">
        <v>120</v>
      </c>
      <c r="J132" s="126" t="s">
        <v>103</v>
      </c>
      <c r="K132" s="127" t="s">
        <v>121</v>
      </c>
      <c r="L132" s="128"/>
      <c r="M132" s="57" t="s">
        <v>1</v>
      </c>
      <c r="N132" s="58" t="s">
        <v>31</v>
      </c>
      <c r="O132" s="58" t="s">
        <v>122</v>
      </c>
      <c r="P132" s="58" t="s">
        <v>123</v>
      </c>
      <c r="Q132" s="58" t="s">
        <v>124</v>
      </c>
      <c r="R132" s="58" t="s">
        <v>125</v>
      </c>
      <c r="S132" s="58" t="s">
        <v>126</v>
      </c>
      <c r="T132" s="59" t="s">
        <v>127</v>
      </c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</row>
    <row r="133" spans="1:65" s="2" customFormat="1" ht="23" customHeight="1">
      <c r="A133" s="28"/>
      <c r="B133" s="29"/>
      <c r="C133" s="64" t="s">
        <v>99</v>
      </c>
      <c r="D133" s="28"/>
      <c r="E133" s="28"/>
      <c r="F133" s="28"/>
      <c r="G133" s="28"/>
      <c r="H133" s="28"/>
      <c r="I133" s="28"/>
      <c r="J133" s="129">
        <f>BK133</f>
        <v>0</v>
      </c>
      <c r="K133" s="28"/>
      <c r="L133" s="29"/>
      <c r="M133" s="60"/>
      <c r="N133" s="51"/>
      <c r="O133" s="61"/>
      <c r="P133" s="130">
        <f>P134+P157+P210</f>
        <v>0</v>
      </c>
      <c r="Q133" s="61"/>
      <c r="R133" s="130">
        <f>R134+R157+R210</f>
        <v>0</v>
      </c>
      <c r="S133" s="61"/>
      <c r="T133" s="131">
        <f>T134+T157+T210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66</v>
      </c>
      <c r="AU133" s="14" t="s">
        <v>105</v>
      </c>
      <c r="BK133" s="132">
        <f>BK134+BK157+BK210</f>
        <v>0</v>
      </c>
    </row>
    <row r="134" spans="1:65" s="11" customFormat="1" ht="26" customHeight="1">
      <c r="B134" s="133"/>
      <c r="D134" s="134" t="s">
        <v>66</v>
      </c>
      <c r="E134" s="135" t="s">
        <v>513</v>
      </c>
      <c r="F134" s="135" t="s">
        <v>514</v>
      </c>
      <c r="J134" s="136">
        <f>BK134</f>
        <v>0</v>
      </c>
      <c r="L134" s="133"/>
      <c r="M134" s="137"/>
      <c r="N134" s="138"/>
      <c r="O134" s="138"/>
      <c r="P134" s="139">
        <f>P135+P149+P151+P155</f>
        <v>0</v>
      </c>
      <c r="Q134" s="138"/>
      <c r="R134" s="139">
        <f>R135+R149+R151+R155</f>
        <v>0</v>
      </c>
      <c r="S134" s="138"/>
      <c r="T134" s="140">
        <f>T135+T149+T151+T155</f>
        <v>0</v>
      </c>
      <c r="AR134" s="134" t="s">
        <v>73</v>
      </c>
      <c r="AT134" s="141" t="s">
        <v>66</v>
      </c>
      <c r="AU134" s="141" t="s">
        <v>67</v>
      </c>
      <c r="AY134" s="134" t="s">
        <v>129</v>
      </c>
      <c r="BK134" s="142">
        <f>BK135+BK149+BK151+BK155</f>
        <v>0</v>
      </c>
    </row>
    <row r="135" spans="1:65" s="11" customFormat="1" ht="23" customHeight="1">
      <c r="B135" s="133"/>
      <c r="D135" s="134" t="s">
        <v>66</v>
      </c>
      <c r="E135" s="165" t="s">
        <v>73</v>
      </c>
      <c r="F135" s="165" t="s">
        <v>515</v>
      </c>
      <c r="J135" s="166">
        <f>BK135</f>
        <v>0</v>
      </c>
      <c r="L135" s="133"/>
      <c r="M135" s="137"/>
      <c r="N135" s="138"/>
      <c r="O135" s="138"/>
      <c r="P135" s="139">
        <f>SUM(P136:P148)</f>
        <v>0</v>
      </c>
      <c r="Q135" s="138"/>
      <c r="R135" s="139">
        <f>SUM(R136:R148)</f>
        <v>0</v>
      </c>
      <c r="S135" s="138"/>
      <c r="T135" s="140">
        <f>SUM(T136:T148)</f>
        <v>0</v>
      </c>
      <c r="AR135" s="134" t="s">
        <v>73</v>
      </c>
      <c r="AT135" s="141" t="s">
        <v>66</v>
      </c>
      <c r="AU135" s="141" t="s">
        <v>73</v>
      </c>
      <c r="AY135" s="134" t="s">
        <v>129</v>
      </c>
      <c r="BK135" s="142">
        <f>SUM(BK136:BK148)</f>
        <v>0</v>
      </c>
    </row>
    <row r="136" spans="1:65" s="2" customFormat="1" ht="16.5" customHeight="1">
      <c r="A136" s="28"/>
      <c r="B136" s="143"/>
      <c r="C136" s="144" t="s">
        <v>73</v>
      </c>
      <c r="D136" s="144" t="s">
        <v>132</v>
      </c>
      <c r="E136" s="145" t="s">
        <v>516</v>
      </c>
      <c r="F136" s="146" t="s">
        <v>517</v>
      </c>
      <c r="G136" s="147" t="s">
        <v>181</v>
      </c>
      <c r="H136" s="148">
        <v>1021.437</v>
      </c>
      <c r="I136" s="149"/>
      <c r="J136" s="149"/>
      <c r="K136" s="150"/>
      <c r="L136" s="29"/>
      <c r="M136" s="151" t="s">
        <v>1</v>
      </c>
      <c r="N136" s="152" t="s">
        <v>33</v>
      </c>
      <c r="O136" s="153">
        <v>0</v>
      </c>
      <c r="P136" s="153">
        <f t="shared" ref="P136:P148" si="0">O136*H136</f>
        <v>0</v>
      </c>
      <c r="Q136" s="153">
        <v>0</v>
      </c>
      <c r="R136" s="153">
        <f t="shared" ref="R136:R148" si="1">Q136*H136</f>
        <v>0</v>
      </c>
      <c r="S136" s="153">
        <v>0</v>
      </c>
      <c r="T136" s="154">
        <f t="shared" ref="T136:T148" si="2"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136</v>
      </c>
      <c r="AT136" s="155" t="s">
        <v>132</v>
      </c>
      <c r="AU136" s="155" t="s">
        <v>79</v>
      </c>
      <c r="AY136" s="14" t="s">
        <v>129</v>
      </c>
      <c r="BE136" s="156">
        <f t="shared" ref="BE136:BE148" si="3">IF(N136="základná",J136,0)</f>
        <v>0</v>
      </c>
      <c r="BF136" s="156">
        <f t="shared" ref="BF136:BF148" si="4">IF(N136="znížená",J136,0)</f>
        <v>0</v>
      </c>
      <c r="BG136" s="156">
        <f t="shared" ref="BG136:BG148" si="5">IF(N136="zákl. prenesená",J136,0)</f>
        <v>0</v>
      </c>
      <c r="BH136" s="156">
        <f t="shared" ref="BH136:BH148" si="6">IF(N136="zníž. prenesená",J136,0)</f>
        <v>0</v>
      </c>
      <c r="BI136" s="156">
        <f t="shared" ref="BI136:BI148" si="7">IF(N136="nulová",J136,0)</f>
        <v>0</v>
      </c>
      <c r="BJ136" s="14" t="s">
        <v>79</v>
      </c>
      <c r="BK136" s="156">
        <f t="shared" ref="BK136:BK148" si="8">ROUND(I136*H136,2)</f>
        <v>0</v>
      </c>
      <c r="BL136" s="14" t="s">
        <v>136</v>
      </c>
      <c r="BM136" s="155" t="s">
        <v>79</v>
      </c>
    </row>
    <row r="137" spans="1:65" s="2" customFormat="1" ht="16.5" customHeight="1">
      <c r="A137" s="28"/>
      <c r="B137" s="143"/>
      <c r="C137" s="144" t="s">
        <v>79</v>
      </c>
      <c r="D137" s="144" t="s">
        <v>132</v>
      </c>
      <c r="E137" s="145" t="s">
        <v>518</v>
      </c>
      <c r="F137" s="146" t="s">
        <v>519</v>
      </c>
      <c r="G137" s="147" t="s">
        <v>520</v>
      </c>
      <c r="H137" s="148">
        <v>33.944000000000003</v>
      </c>
      <c r="I137" s="149"/>
      <c r="J137" s="149"/>
      <c r="K137" s="150"/>
      <c r="L137" s="29"/>
      <c r="M137" s="151" t="s">
        <v>1</v>
      </c>
      <c r="N137" s="152" t="s">
        <v>33</v>
      </c>
      <c r="O137" s="153">
        <v>0</v>
      </c>
      <c r="P137" s="153">
        <f t="shared" si="0"/>
        <v>0</v>
      </c>
      <c r="Q137" s="153">
        <v>0</v>
      </c>
      <c r="R137" s="153">
        <f t="shared" si="1"/>
        <v>0</v>
      </c>
      <c r="S137" s="153">
        <v>0</v>
      </c>
      <c r="T137" s="154">
        <f t="shared" si="2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5" t="s">
        <v>136</v>
      </c>
      <c r="AT137" s="155" t="s">
        <v>132</v>
      </c>
      <c r="AU137" s="155" t="s">
        <v>79</v>
      </c>
      <c r="AY137" s="14" t="s">
        <v>129</v>
      </c>
      <c r="BE137" s="156">
        <f t="shared" si="3"/>
        <v>0</v>
      </c>
      <c r="BF137" s="156">
        <f t="shared" si="4"/>
        <v>0</v>
      </c>
      <c r="BG137" s="156">
        <f t="shared" si="5"/>
        <v>0</v>
      </c>
      <c r="BH137" s="156">
        <f t="shared" si="6"/>
        <v>0</v>
      </c>
      <c r="BI137" s="156">
        <f t="shared" si="7"/>
        <v>0</v>
      </c>
      <c r="BJ137" s="14" t="s">
        <v>79</v>
      </c>
      <c r="BK137" s="156">
        <f t="shared" si="8"/>
        <v>0</v>
      </c>
      <c r="BL137" s="14" t="s">
        <v>136</v>
      </c>
      <c r="BM137" s="155" t="s">
        <v>136</v>
      </c>
    </row>
    <row r="138" spans="1:65" s="2" customFormat="1" ht="21.75" customHeight="1">
      <c r="A138" s="28"/>
      <c r="B138" s="143"/>
      <c r="C138" s="144" t="s">
        <v>139</v>
      </c>
      <c r="D138" s="144" t="s">
        <v>132</v>
      </c>
      <c r="E138" s="145" t="s">
        <v>521</v>
      </c>
      <c r="F138" s="146" t="s">
        <v>522</v>
      </c>
      <c r="G138" s="147" t="s">
        <v>520</v>
      </c>
      <c r="H138" s="148">
        <v>33.944000000000003</v>
      </c>
      <c r="I138" s="149"/>
      <c r="J138" s="149"/>
      <c r="K138" s="150"/>
      <c r="L138" s="29"/>
      <c r="M138" s="151" t="s">
        <v>1</v>
      </c>
      <c r="N138" s="152" t="s">
        <v>33</v>
      </c>
      <c r="O138" s="153">
        <v>0</v>
      </c>
      <c r="P138" s="153">
        <f t="shared" si="0"/>
        <v>0</v>
      </c>
      <c r="Q138" s="153">
        <v>0</v>
      </c>
      <c r="R138" s="153">
        <f t="shared" si="1"/>
        <v>0</v>
      </c>
      <c r="S138" s="153">
        <v>0</v>
      </c>
      <c r="T138" s="154">
        <f t="shared" si="2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5" t="s">
        <v>136</v>
      </c>
      <c r="AT138" s="155" t="s">
        <v>132</v>
      </c>
      <c r="AU138" s="155" t="s">
        <v>79</v>
      </c>
      <c r="AY138" s="14" t="s">
        <v>129</v>
      </c>
      <c r="BE138" s="156">
        <f t="shared" si="3"/>
        <v>0</v>
      </c>
      <c r="BF138" s="156">
        <f t="shared" si="4"/>
        <v>0</v>
      </c>
      <c r="BG138" s="156">
        <f t="shared" si="5"/>
        <v>0</v>
      </c>
      <c r="BH138" s="156">
        <f t="shared" si="6"/>
        <v>0</v>
      </c>
      <c r="BI138" s="156">
        <f t="shared" si="7"/>
        <v>0</v>
      </c>
      <c r="BJ138" s="14" t="s">
        <v>79</v>
      </c>
      <c r="BK138" s="156">
        <f t="shared" si="8"/>
        <v>0</v>
      </c>
      <c r="BL138" s="14" t="s">
        <v>136</v>
      </c>
      <c r="BM138" s="155" t="s">
        <v>142</v>
      </c>
    </row>
    <row r="139" spans="1:65" s="2" customFormat="1" ht="21.75" customHeight="1">
      <c r="A139" s="28"/>
      <c r="B139" s="143"/>
      <c r="C139" s="144" t="s">
        <v>136</v>
      </c>
      <c r="D139" s="144" t="s">
        <v>132</v>
      </c>
      <c r="E139" s="145" t="s">
        <v>523</v>
      </c>
      <c r="F139" s="146" t="s">
        <v>524</v>
      </c>
      <c r="G139" s="147" t="s">
        <v>520</v>
      </c>
      <c r="H139" s="148">
        <v>1527.36</v>
      </c>
      <c r="I139" s="149"/>
      <c r="J139" s="149"/>
      <c r="K139" s="150"/>
      <c r="L139" s="29"/>
      <c r="M139" s="151" t="s">
        <v>1</v>
      </c>
      <c r="N139" s="152" t="s">
        <v>33</v>
      </c>
      <c r="O139" s="153">
        <v>0</v>
      </c>
      <c r="P139" s="153">
        <f t="shared" si="0"/>
        <v>0</v>
      </c>
      <c r="Q139" s="153">
        <v>0</v>
      </c>
      <c r="R139" s="153">
        <f t="shared" si="1"/>
        <v>0</v>
      </c>
      <c r="S139" s="153">
        <v>0</v>
      </c>
      <c r="T139" s="154">
        <f t="shared" si="2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5" t="s">
        <v>136</v>
      </c>
      <c r="AT139" s="155" t="s">
        <v>132</v>
      </c>
      <c r="AU139" s="155" t="s">
        <v>79</v>
      </c>
      <c r="AY139" s="14" t="s">
        <v>129</v>
      </c>
      <c r="BE139" s="156">
        <f t="shared" si="3"/>
        <v>0</v>
      </c>
      <c r="BF139" s="156">
        <f t="shared" si="4"/>
        <v>0</v>
      </c>
      <c r="BG139" s="156">
        <f t="shared" si="5"/>
        <v>0</v>
      </c>
      <c r="BH139" s="156">
        <f t="shared" si="6"/>
        <v>0</v>
      </c>
      <c r="BI139" s="156">
        <f t="shared" si="7"/>
        <v>0</v>
      </c>
      <c r="BJ139" s="14" t="s">
        <v>79</v>
      </c>
      <c r="BK139" s="156">
        <f t="shared" si="8"/>
        <v>0</v>
      </c>
      <c r="BL139" s="14" t="s">
        <v>136</v>
      </c>
      <c r="BM139" s="155" t="s">
        <v>145</v>
      </c>
    </row>
    <row r="140" spans="1:65" s="2" customFormat="1" ht="33" customHeight="1">
      <c r="A140" s="28"/>
      <c r="B140" s="143"/>
      <c r="C140" s="144" t="s">
        <v>146</v>
      </c>
      <c r="D140" s="144" t="s">
        <v>132</v>
      </c>
      <c r="E140" s="145" t="s">
        <v>525</v>
      </c>
      <c r="F140" s="146" t="s">
        <v>526</v>
      </c>
      <c r="G140" s="147" t="s">
        <v>520</v>
      </c>
      <c r="H140" s="148">
        <v>1527.36</v>
      </c>
      <c r="I140" s="149"/>
      <c r="J140" s="149"/>
      <c r="K140" s="150"/>
      <c r="L140" s="29"/>
      <c r="M140" s="151" t="s">
        <v>1</v>
      </c>
      <c r="N140" s="152" t="s">
        <v>33</v>
      </c>
      <c r="O140" s="153">
        <v>0</v>
      </c>
      <c r="P140" s="153">
        <f t="shared" si="0"/>
        <v>0</v>
      </c>
      <c r="Q140" s="153">
        <v>0</v>
      </c>
      <c r="R140" s="153">
        <f t="shared" si="1"/>
        <v>0</v>
      </c>
      <c r="S140" s="153">
        <v>0</v>
      </c>
      <c r="T140" s="154">
        <f t="shared" si="2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5" t="s">
        <v>136</v>
      </c>
      <c r="AT140" s="155" t="s">
        <v>132</v>
      </c>
      <c r="AU140" s="155" t="s">
        <v>79</v>
      </c>
      <c r="AY140" s="14" t="s">
        <v>129</v>
      </c>
      <c r="BE140" s="156">
        <f t="shared" si="3"/>
        <v>0</v>
      </c>
      <c r="BF140" s="156">
        <f t="shared" si="4"/>
        <v>0</v>
      </c>
      <c r="BG140" s="156">
        <f t="shared" si="5"/>
        <v>0</v>
      </c>
      <c r="BH140" s="156">
        <f t="shared" si="6"/>
        <v>0</v>
      </c>
      <c r="BI140" s="156">
        <f t="shared" si="7"/>
        <v>0</v>
      </c>
      <c r="BJ140" s="14" t="s">
        <v>79</v>
      </c>
      <c r="BK140" s="156">
        <f t="shared" si="8"/>
        <v>0</v>
      </c>
      <c r="BL140" s="14" t="s">
        <v>136</v>
      </c>
      <c r="BM140" s="155" t="s">
        <v>149</v>
      </c>
    </row>
    <row r="141" spans="1:65" s="2" customFormat="1" ht="21.75" customHeight="1">
      <c r="A141" s="28"/>
      <c r="B141" s="143"/>
      <c r="C141" s="144" t="s">
        <v>142</v>
      </c>
      <c r="D141" s="144" t="s">
        <v>132</v>
      </c>
      <c r="E141" s="145" t="s">
        <v>527</v>
      </c>
      <c r="F141" s="146" t="s">
        <v>528</v>
      </c>
      <c r="G141" s="147" t="s">
        <v>157</v>
      </c>
      <c r="H141" s="148">
        <v>36</v>
      </c>
      <c r="I141" s="149"/>
      <c r="J141" s="149"/>
      <c r="K141" s="150"/>
      <c r="L141" s="29"/>
      <c r="M141" s="151" t="s">
        <v>1</v>
      </c>
      <c r="N141" s="152" t="s">
        <v>33</v>
      </c>
      <c r="O141" s="153">
        <v>0</v>
      </c>
      <c r="P141" s="153">
        <f t="shared" si="0"/>
        <v>0</v>
      </c>
      <c r="Q141" s="153">
        <v>0</v>
      </c>
      <c r="R141" s="153">
        <f t="shared" si="1"/>
        <v>0</v>
      </c>
      <c r="S141" s="153">
        <v>0</v>
      </c>
      <c r="T141" s="154">
        <f t="shared" si="2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136</v>
      </c>
      <c r="AT141" s="155" t="s">
        <v>132</v>
      </c>
      <c r="AU141" s="155" t="s">
        <v>79</v>
      </c>
      <c r="AY141" s="14" t="s">
        <v>129</v>
      </c>
      <c r="BE141" s="156">
        <f t="shared" si="3"/>
        <v>0</v>
      </c>
      <c r="BF141" s="156">
        <f t="shared" si="4"/>
        <v>0</v>
      </c>
      <c r="BG141" s="156">
        <f t="shared" si="5"/>
        <v>0</v>
      </c>
      <c r="BH141" s="156">
        <f t="shared" si="6"/>
        <v>0</v>
      </c>
      <c r="BI141" s="156">
        <f t="shared" si="7"/>
        <v>0</v>
      </c>
      <c r="BJ141" s="14" t="s">
        <v>79</v>
      </c>
      <c r="BK141" s="156">
        <f t="shared" si="8"/>
        <v>0</v>
      </c>
      <c r="BL141" s="14" t="s">
        <v>136</v>
      </c>
      <c r="BM141" s="155" t="s">
        <v>153</v>
      </c>
    </row>
    <row r="142" spans="1:65" s="2" customFormat="1" ht="21.75" customHeight="1">
      <c r="A142" s="28"/>
      <c r="B142" s="143"/>
      <c r="C142" s="144" t="s">
        <v>154</v>
      </c>
      <c r="D142" s="144" t="s">
        <v>132</v>
      </c>
      <c r="E142" s="145" t="s">
        <v>529</v>
      </c>
      <c r="F142" s="146" t="s">
        <v>530</v>
      </c>
      <c r="G142" s="147" t="s">
        <v>520</v>
      </c>
      <c r="H142" s="148">
        <v>1613.914</v>
      </c>
      <c r="I142" s="149"/>
      <c r="J142" s="149"/>
      <c r="K142" s="150"/>
      <c r="L142" s="29"/>
      <c r="M142" s="151" t="s">
        <v>1</v>
      </c>
      <c r="N142" s="152" t="s">
        <v>33</v>
      </c>
      <c r="O142" s="153">
        <v>0</v>
      </c>
      <c r="P142" s="153">
        <f t="shared" si="0"/>
        <v>0</v>
      </c>
      <c r="Q142" s="153">
        <v>0</v>
      </c>
      <c r="R142" s="153">
        <f t="shared" si="1"/>
        <v>0</v>
      </c>
      <c r="S142" s="153">
        <v>0</v>
      </c>
      <c r="T142" s="154">
        <f t="shared" si="2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5" t="s">
        <v>136</v>
      </c>
      <c r="AT142" s="155" t="s">
        <v>132</v>
      </c>
      <c r="AU142" s="155" t="s">
        <v>79</v>
      </c>
      <c r="AY142" s="14" t="s">
        <v>129</v>
      </c>
      <c r="BE142" s="156">
        <f t="shared" si="3"/>
        <v>0</v>
      </c>
      <c r="BF142" s="156">
        <f t="shared" si="4"/>
        <v>0</v>
      </c>
      <c r="BG142" s="156">
        <f t="shared" si="5"/>
        <v>0</v>
      </c>
      <c r="BH142" s="156">
        <f t="shared" si="6"/>
        <v>0</v>
      </c>
      <c r="BI142" s="156">
        <f t="shared" si="7"/>
        <v>0</v>
      </c>
      <c r="BJ142" s="14" t="s">
        <v>79</v>
      </c>
      <c r="BK142" s="156">
        <f t="shared" si="8"/>
        <v>0</v>
      </c>
      <c r="BL142" s="14" t="s">
        <v>136</v>
      </c>
      <c r="BM142" s="155" t="s">
        <v>158</v>
      </c>
    </row>
    <row r="143" spans="1:65" s="2" customFormat="1" ht="21.75" customHeight="1">
      <c r="A143" s="28"/>
      <c r="B143" s="143"/>
      <c r="C143" s="144" t="s">
        <v>145</v>
      </c>
      <c r="D143" s="144" t="s">
        <v>132</v>
      </c>
      <c r="E143" s="145" t="s">
        <v>531</v>
      </c>
      <c r="F143" s="146" t="s">
        <v>532</v>
      </c>
      <c r="G143" s="147" t="s">
        <v>520</v>
      </c>
      <c r="H143" s="148">
        <v>1561.3040000000001</v>
      </c>
      <c r="I143" s="149"/>
      <c r="J143" s="149"/>
      <c r="K143" s="150"/>
      <c r="L143" s="29"/>
      <c r="M143" s="151" t="s">
        <v>1</v>
      </c>
      <c r="N143" s="152" t="s">
        <v>33</v>
      </c>
      <c r="O143" s="153">
        <v>0</v>
      </c>
      <c r="P143" s="153">
        <f t="shared" si="0"/>
        <v>0</v>
      </c>
      <c r="Q143" s="153">
        <v>0</v>
      </c>
      <c r="R143" s="153">
        <f t="shared" si="1"/>
        <v>0</v>
      </c>
      <c r="S143" s="153">
        <v>0</v>
      </c>
      <c r="T143" s="154">
        <f t="shared" si="2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136</v>
      </c>
      <c r="AT143" s="155" t="s">
        <v>132</v>
      </c>
      <c r="AU143" s="155" t="s">
        <v>79</v>
      </c>
      <c r="AY143" s="14" t="s">
        <v>129</v>
      </c>
      <c r="BE143" s="156">
        <f t="shared" si="3"/>
        <v>0</v>
      </c>
      <c r="BF143" s="156">
        <f t="shared" si="4"/>
        <v>0</v>
      </c>
      <c r="BG143" s="156">
        <f t="shared" si="5"/>
        <v>0</v>
      </c>
      <c r="BH143" s="156">
        <f t="shared" si="6"/>
        <v>0</v>
      </c>
      <c r="BI143" s="156">
        <f t="shared" si="7"/>
        <v>0</v>
      </c>
      <c r="BJ143" s="14" t="s">
        <v>79</v>
      </c>
      <c r="BK143" s="156">
        <f t="shared" si="8"/>
        <v>0</v>
      </c>
      <c r="BL143" s="14" t="s">
        <v>136</v>
      </c>
      <c r="BM143" s="155" t="s">
        <v>161</v>
      </c>
    </row>
    <row r="144" spans="1:65" s="2" customFormat="1" ht="21" customHeight="1">
      <c r="A144" s="28"/>
      <c r="B144" s="143"/>
      <c r="C144" s="144" t="s">
        <v>162</v>
      </c>
      <c r="D144" s="144" t="s">
        <v>132</v>
      </c>
      <c r="E144" s="145" t="s">
        <v>533</v>
      </c>
      <c r="F144" s="146" t="s">
        <v>534</v>
      </c>
      <c r="G144" s="147" t="s">
        <v>520</v>
      </c>
      <c r="H144" s="148">
        <v>806.95699999999999</v>
      </c>
      <c r="I144" s="149"/>
      <c r="J144" s="149"/>
      <c r="K144" s="150"/>
      <c r="L144" s="29"/>
      <c r="M144" s="151" t="s">
        <v>1</v>
      </c>
      <c r="N144" s="152" t="s">
        <v>33</v>
      </c>
      <c r="O144" s="153">
        <v>0</v>
      </c>
      <c r="P144" s="153">
        <f t="shared" si="0"/>
        <v>0</v>
      </c>
      <c r="Q144" s="153">
        <v>0</v>
      </c>
      <c r="R144" s="153">
        <f t="shared" si="1"/>
        <v>0</v>
      </c>
      <c r="S144" s="153">
        <v>0</v>
      </c>
      <c r="T144" s="154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5" t="s">
        <v>136</v>
      </c>
      <c r="AT144" s="155" t="s">
        <v>132</v>
      </c>
      <c r="AU144" s="155" t="s">
        <v>79</v>
      </c>
      <c r="AY144" s="14" t="s">
        <v>129</v>
      </c>
      <c r="BE144" s="156">
        <f t="shared" si="3"/>
        <v>0</v>
      </c>
      <c r="BF144" s="156">
        <f t="shared" si="4"/>
        <v>0</v>
      </c>
      <c r="BG144" s="156">
        <f t="shared" si="5"/>
        <v>0</v>
      </c>
      <c r="BH144" s="156">
        <f t="shared" si="6"/>
        <v>0</v>
      </c>
      <c r="BI144" s="156">
        <f t="shared" si="7"/>
        <v>0</v>
      </c>
      <c r="BJ144" s="14" t="s">
        <v>79</v>
      </c>
      <c r="BK144" s="156">
        <f t="shared" si="8"/>
        <v>0</v>
      </c>
      <c r="BL144" s="14" t="s">
        <v>136</v>
      </c>
      <c r="BM144" s="155" t="s">
        <v>165</v>
      </c>
    </row>
    <row r="145" spans="1:65" s="2" customFormat="1" ht="21.75" customHeight="1">
      <c r="A145" s="28"/>
      <c r="B145" s="143"/>
      <c r="C145" s="144" t="s">
        <v>149</v>
      </c>
      <c r="D145" s="144" t="s">
        <v>132</v>
      </c>
      <c r="E145" s="145" t="s">
        <v>535</v>
      </c>
      <c r="F145" s="146" t="s">
        <v>536</v>
      </c>
      <c r="G145" s="147" t="s">
        <v>520</v>
      </c>
      <c r="H145" s="148">
        <v>806.95699999999999</v>
      </c>
      <c r="I145" s="149"/>
      <c r="J145" s="149"/>
      <c r="K145" s="150"/>
      <c r="L145" s="29"/>
      <c r="M145" s="151" t="s">
        <v>1</v>
      </c>
      <c r="N145" s="152" t="s">
        <v>33</v>
      </c>
      <c r="O145" s="153">
        <v>0</v>
      </c>
      <c r="P145" s="153">
        <f t="shared" si="0"/>
        <v>0</v>
      </c>
      <c r="Q145" s="153">
        <v>0</v>
      </c>
      <c r="R145" s="153">
        <f t="shared" si="1"/>
        <v>0</v>
      </c>
      <c r="S145" s="153">
        <v>0</v>
      </c>
      <c r="T145" s="154">
        <f t="shared" si="2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5" t="s">
        <v>136</v>
      </c>
      <c r="AT145" s="155" t="s">
        <v>132</v>
      </c>
      <c r="AU145" s="155" t="s">
        <v>79</v>
      </c>
      <c r="AY145" s="14" t="s">
        <v>129</v>
      </c>
      <c r="BE145" s="156">
        <f t="shared" si="3"/>
        <v>0</v>
      </c>
      <c r="BF145" s="156">
        <f t="shared" si="4"/>
        <v>0</v>
      </c>
      <c r="BG145" s="156">
        <f t="shared" si="5"/>
        <v>0</v>
      </c>
      <c r="BH145" s="156">
        <f t="shared" si="6"/>
        <v>0</v>
      </c>
      <c r="BI145" s="156">
        <f t="shared" si="7"/>
        <v>0</v>
      </c>
      <c r="BJ145" s="14" t="s">
        <v>79</v>
      </c>
      <c r="BK145" s="156">
        <f t="shared" si="8"/>
        <v>0</v>
      </c>
      <c r="BL145" s="14" t="s">
        <v>136</v>
      </c>
      <c r="BM145" s="155" t="s">
        <v>7</v>
      </c>
    </row>
    <row r="146" spans="1:65" s="2" customFormat="1" ht="21.75" customHeight="1">
      <c r="A146" s="28"/>
      <c r="B146" s="143"/>
      <c r="C146" s="144" t="s">
        <v>168</v>
      </c>
      <c r="D146" s="144" t="s">
        <v>132</v>
      </c>
      <c r="E146" s="145" t="s">
        <v>537</v>
      </c>
      <c r="F146" s="146" t="s">
        <v>538</v>
      </c>
      <c r="G146" s="147" t="s">
        <v>520</v>
      </c>
      <c r="H146" s="148">
        <v>521.00699999999995</v>
      </c>
      <c r="I146" s="149"/>
      <c r="J146" s="149"/>
      <c r="K146" s="150"/>
      <c r="L146" s="29"/>
      <c r="M146" s="151" t="s">
        <v>1</v>
      </c>
      <c r="N146" s="152" t="s">
        <v>33</v>
      </c>
      <c r="O146" s="153">
        <v>0</v>
      </c>
      <c r="P146" s="153">
        <f t="shared" si="0"/>
        <v>0</v>
      </c>
      <c r="Q146" s="153">
        <v>0</v>
      </c>
      <c r="R146" s="153">
        <f t="shared" si="1"/>
        <v>0</v>
      </c>
      <c r="S146" s="153">
        <v>0</v>
      </c>
      <c r="T146" s="154">
        <f t="shared" si="2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5" t="s">
        <v>136</v>
      </c>
      <c r="AT146" s="155" t="s">
        <v>132</v>
      </c>
      <c r="AU146" s="155" t="s">
        <v>79</v>
      </c>
      <c r="AY146" s="14" t="s">
        <v>129</v>
      </c>
      <c r="BE146" s="156">
        <f t="shared" si="3"/>
        <v>0</v>
      </c>
      <c r="BF146" s="156">
        <f t="shared" si="4"/>
        <v>0</v>
      </c>
      <c r="BG146" s="156">
        <f t="shared" si="5"/>
        <v>0</v>
      </c>
      <c r="BH146" s="156">
        <f t="shared" si="6"/>
        <v>0</v>
      </c>
      <c r="BI146" s="156">
        <f t="shared" si="7"/>
        <v>0</v>
      </c>
      <c r="BJ146" s="14" t="s">
        <v>79</v>
      </c>
      <c r="BK146" s="156">
        <f t="shared" si="8"/>
        <v>0</v>
      </c>
      <c r="BL146" s="14" t="s">
        <v>136</v>
      </c>
      <c r="BM146" s="155" t="s">
        <v>171</v>
      </c>
    </row>
    <row r="147" spans="1:65" s="2" customFormat="1" ht="21.75" customHeight="1">
      <c r="A147" s="28"/>
      <c r="B147" s="143"/>
      <c r="C147" s="144" t="s">
        <v>153</v>
      </c>
      <c r="D147" s="144" t="s">
        <v>132</v>
      </c>
      <c r="E147" s="145" t="s">
        <v>539</v>
      </c>
      <c r="F147" s="146" t="s">
        <v>540</v>
      </c>
      <c r="G147" s="147" t="s">
        <v>520</v>
      </c>
      <c r="H147" s="148">
        <v>521.00699999999995</v>
      </c>
      <c r="I147" s="149"/>
      <c r="J147" s="149"/>
      <c r="K147" s="150"/>
      <c r="L147" s="29"/>
      <c r="M147" s="151" t="s">
        <v>1</v>
      </c>
      <c r="N147" s="152" t="s">
        <v>33</v>
      </c>
      <c r="O147" s="153">
        <v>0</v>
      </c>
      <c r="P147" s="153">
        <f t="shared" si="0"/>
        <v>0</v>
      </c>
      <c r="Q147" s="153">
        <v>0</v>
      </c>
      <c r="R147" s="153">
        <f t="shared" si="1"/>
        <v>0</v>
      </c>
      <c r="S147" s="153">
        <v>0</v>
      </c>
      <c r="T147" s="154">
        <f t="shared" si="2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5" t="s">
        <v>136</v>
      </c>
      <c r="AT147" s="155" t="s">
        <v>132</v>
      </c>
      <c r="AU147" s="155" t="s">
        <v>79</v>
      </c>
      <c r="AY147" s="14" t="s">
        <v>129</v>
      </c>
      <c r="BE147" s="156">
        <f t="shared" si="3"/>
        <v>0</v>
      </c>
      <c r="BF147" s="156">
        <f t="shared" si="4"/>
        <v>0</v>
      </c>
      <c r="BG147" s="156">
        <f t="shared" si="5"/>
        <v>0</v>
      </c>
      <c r="BH147" s="156">
        <f t="shared" si="6"/>
        <v>0</v>
      </c>
      <c r="BI147" s="156">
        <f t="shared" si="7"/>
        <v>0</v>
      </c>
      <c r="BJ147" s="14" t="s">
        <v>79</v>
      </c>
      <c r="BK147" s="156">
        <f t="shared" si="8"/>
        <v>0</v>
      </c>
      <c r="BL147" s="14" t="s">
        <v>136</v>
      </c>
      <c r="BM147" s="155" t="s">
        <v>174</v>
      </c>
    </row>
    <row r="148" spans="1:65" s="2" customFormat="1" ht="16.5" customHeight="1">
      <c r="A148" s="28"/>
      <c r="B148" s="143"/>
      <c r="C148" s="167" t="s">
        <v>175</v>
      </c>
      <c r="D148" s="167" t="s">
        <v>541</v>
      </c>
      <c r="E148" s="168" t="s">
        <v>542</v>
      </c>
      <c r="F148" s="169" t="s">
        <v>543</v>
      </c>
      <c r="G148" s="170" t="s">
        <v>152</v>
      </c>
      <c r="H148" s="171">
        <v>807.56100000000004</v>
      </c>
      <c r="I148" s="172"/>
      <c r="J148" s="172"/>
      <c r="K148" s="173"/>
      <c r="L148" s="174"/>
      <c r="M148" s="175" t="s">
        <v>1</v>
      </c>
      <c r="N148" s="176" t="s">
        <v>33</v>
      </c>
      <c r="O148" s="153">
        <v>0</v>
      </c>
      <c r="P148" s="153">
        <f t="shared" si="0"/>
        <v>0</v>
      </c>
      <c r="Q148" s="153">
        <v>0</v>
      </c>
      <c r="R148" s="153">
        <f t="shared" si="1"/>
        <v>0</v>
      </c>
      <c r="S148" s="153">
        <v>0</v>
      </c>
      <c r="T148" s="154">
        <f t="shared" si="2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5" t="s">
        <v>145</v>
      </c>
      <c r="AT148" s="155" t="s">
        <v>541</v>
      </c>
      <c r="AU148" s="155" t="s">
        <v>79</v>
      </c>
      <c r="AY148" s="14" t="s">
        <v>129</v>
      </c>
      <c r="BE148" s="156">
        <f t="shared" si="3"/>
        <v>0</v>
      </c>
      <c r="BF148" s="156">
        <f t="shared" si="4"/>
        <v>0</v>
      </c>
      <c r="BG148" s="156">
        <f t="shared" si="5"/>
        <v>0</v>
      </c>
      <c r="BH148" s="156">
        <f t="shared" si="6"/>
        <v>0</v>
      </c>
      <c r="BI148" s="156">
        <f t="shared" si="7"/>
        <v>0</v>
      </c>
      <c r="BJ148" s="14" t="s">
        <v>79</v>
      </c>
      <c r="BK148" s="156">
        <f t="shared" si="8"/>
        <v>0</v>
      </c>
      <c r="BL148" s="14" t="s">
        <v>136</v>
      </c>
      <c r="BM148" s="155" t="s">
        <v>178</v>
      </c>
    </row>
    <row r="149" spans="1:65" s="11" customFormat="1" ht="23" customHeight="1">
      <c r="B149" s="133"/>
      <c r="D149" s="134" t="s">
        <v>66</v>
      </c>
      <c r="E149" s="165" t="s">
        <v>136</v>
      </c>
      <c r="F149" s="165" t="s">
        <v>544</v>
      </c>
      <c r="J149" s="166">
        <f>BK149</f>
        <v>0</v>
      </c>
      <c r="L149" s="133"/>
      <c r="M149" s="137"/>
      <c r="N149" s="138"/>
      <c r="O149" s="138"/>
      <c r="P149" s="139">
        <f>P150</f>
        <v>0</v>
      </c>
      <c r="Q149" s="138"/>
      <c r="R149" s="139">
        <f>R150</f>
        <v>0</v>
      </c>
      <c r="S149" s="138"/>
      <c r="T149" s="140">
        <f>T150</f>
        <v>0</v>
      </c>
      <c r="AR149" s="134" t="s">
        <v>73</v>
      </c>
      <c r="AT149" s="141" t="s">
        <v>66</v>
      </c>
      <c r="AU149" s="141" t="s">
        <v>73</v>
      </c>
      <c r="AY149" s="134" t="s">
        <v>129</v>
      </c>
      <c r="BK149" s="142">
        <f>BK150</f>
        <v>0</v>
      </c>
    </row>
    <row r="150" spans="1:65" s="2" customFormat="1" ht="21.75" customHeight="1">
      <c r="A150" s="28"/>
      <c r="B150" s="143"/>
      <c r="C150" s="144" t="s">
        <v>158</v>
      </c>
      <c r="D150" s="144" t="s">
        <v>132</v>
      </c>
      <c r="E150" s="145" t="s">
        <v>545</v>
      </c>
      <c r="F150" s="146" t="s">
        <v>546</v>
      </c>
      <c r="G150" s="147" t="s">
        <v>520</v>
      </c>
      <c r="H150" s="148">
        <v>74.099000000000004</v>
      </c>
      <c r="I150" s="149"/>
      <c r="J150" s="149"/>
      <c r="K150" s="150"/>
      <c r="L150" s="29"/>
      <c r="M150" s="151" t="s">
        <v>1</v>
      </c>
      <c r="N150" s="152" t="s">
        <v>33</v>
      </c>
      <c r="O150" s="153">
        <v>0</v>
      </c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5" t="s">
        <v>136</v>
      </c>
      <c r="AT150" s="155" t="s">
        <v>132</v>
      </c>
      <c r="AU150" s="155" t="s">
        <v>79</v>
      </c>
      <c r="AY150" s="14" t="s">
        <v>129</v>
      </c>
      <c r="BE150" s="156">
        <f>IF(N150="základná",J150,0)</f>
        <v>0</v>
      </c>
      <c r="BF150" s="156">
        <f>IF(N150="znížená",J150,0)</f>
        <v>0</v>
      </c>
      <c r="BG150" s="156">
        <f>IF(N150="zákl. prenesená",J150,0)</f>
        <v>0</v>
      </c>
      <c r="BH150" s="156">
        <f>IF(N150="zníž. prenesená",J150,0)</f>
        <v>0</v>
      </c>
      <c r="BI150" s="156">
        <f>IF(N150="nulová",J150,0)</f>
        <v>0</v>
      </c>
      <c r="BJ150" s="14" t="s">
        <v>79</v>
      </c>
      <c r="BK150" s="156">
        <f>ROUND(I150*H150,2)</f>
        <v>0</v>
      </c>
      <c r="BL150" s="14" t="s">
        <v>136</v>
      </c>
      <c r="BM150" s="155" t="s">
        <v>182</v>
      </c>
    </row>
    <row r="151" spans="1:65" s="11" customFormat="1" ht="23" customHeight="1">
      <c r="B151" s="133"/>
      <c r="D151" s="134" t="s">
        <v>66</v>
      </c>
      <c r="E151" s="165" t="s">
        <v>146</v>
      </c>
      <c r="F151" s="165" t="s">
        <v>547</v>
      </c>
      <c r="J151" s="166"/>
      <c r="L151" s="133"/>
      <c r="M151" s="137"/>
      <c r="N151" s="138"/>
      <c r="O151" s="138"/>
      <c r="P151" s="139">
        <f>SUM(P152:P154)</f>
        <v>0</v>
      </c>
      <c r="Q151" s="138"/>
      <c r="R151" s="139">
        <f>SUM(R152:R154)</f>
        <v>0</v>
      </c>
      <c r="S151" s="138"/>
      <c r="T151" s="140">
        <f>SUM(T152:T154)</f>
        <v>0</v>
      </c>
      <c r="AR151" s="134" t="s">
        <v>73</v>
      </c>
      <c r="AT151" s="141" t="s">
        <v>66</v>
      </c>
      <c r="AU151" s="141" t="s">
        <v>73</v>
      </c>
      <c r="AY151" s="134" t="s">
        <v>129</v>
      </c>
      <c r="BK151" s="142">
        <f>SUM(BK152:BK154)</f>
        <v>0</v>
      </c>
    </row>
    <row r="152" spans="1:65" s="2" customFormat="1" ht="21.75" customHeight="1">
      <c r="A152" s="28"/>
      <c r="B152" s="143"/>
      <c r="C152" s="144" t="s">
        <v>183</v>
      </c>
      <c r="D152" s="144" t="s">
        <v>132</v>
      </c>
      <c r="E152" s="145" t="s">
        <v>548</v>
      </c>
      <c r="F152" s="146" t="s">
        <v>549</v>
      </c>
      <c r="G152" s="147" t="s">
        <v>181</v>
      </c>
      <c r="H152" s="148">
        <v>1021.437</v>
      </c>
      <c r="I152" s="149"/>
      <c r="J152" s="149"/>
      <c r="K152" s="150"/>
      <c r="L152" s="29"/>
      <c r="M152" s="151" t="s">
        <v>1</v>
      </c>
      <c r="N152" s="152" t="s">
        <v>33</v>
      </c>
      <c r="O152" s="153">
        <v>0</v>
      </c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5" t="s">
        <v>136</v>
      </c>
      <c r="AT152" s="155" t="s">
        <v>132</v>
      </c>
      <c r="AU152" s="155" t="s">
        <v>79</v>
      </c>
      <c r="AY152" s="14" t="s">
        <v>129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4" t="s">
        <v>79</v>
      </c>
      <c r="BK152" s="156">
        <f>ROUND(I152*H152,2)</f>
        <v>0</v>
      </c>
      <c r="BL152" s="14" t="s">
        <v>136</v>
      </c>
      <c r="BM152" s="155" t="s">
        <v>186</v>
      </c>
    </row>
    <row r="153" spans="1:65" s="2" customFormat="1" ht="21.75" customHeight="1">
      <c r="A153" s="28"/>
      <c r="B153" s="143"/>
      <c r="C153" s="144" t="s">
        <v>161</v>
      </c>
      <c r="D153" s="144" t="s">
        <v>132</v>
      </c>
      <c r="E153" s="145" t="s">
        <v>550</v>
      </c>
      <c r="F153" s="146" t="s">
        <v>551</v>
      </c>
      <c r="G153" s="147" t="s">
        <v>181</v>
      </c>
      <c r="H153" s="148">
        <v>1021.437</v>
      </c>
      <c r="I153" s="149"/>
      <c r="J153" s="149"/>
      <c r="K153" s="150"/>
      <c r="L153" s="29"/>
      <c r="M153" s="151" t="s">
        <v>1</v>
      </c>
      <c r="N153" s="152" t="s">
        <v>33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5" t="s">
        <v>136</v>
      </c>
      <c r="AT153" s="155" t="s">
        <v>132</v>
      </c>
      <c r="AU153" s="155" t="s">
        <v>79</v>
      </c>
      <c r="AY153" s="14" t="s">
        <v>129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4" t="s">
        <v>79</v>
      </c>
      <c r="BK153" s="156">
        <f>ROUND(I153*H153,2)</f>
        <v>0</v>
      </c>
      <c r="BL153" s="14" t="s">
        <v>136</v>
      </c>
      <c r="BM153" s="155" t="s">
        <v>191</v>
      </c>
    </row>
    <row r="154" spans="1:65" s="2" customFormat="1" ht="21.75" customHeight="1">
      <c r="A154" s="28"/>
      <c r="B154" s="143"/>
      <c r="C154" s="144" t="s">
        <v>192</v>
      </c>
      <c r="D154" s="144" t="s">
        <v>132</v>
      </c>
      <c r="E154" s="145" t="s">
        <v>552</v>
      </c>
      <c r="F154" s="146" t="s">
        <v>553</v>
      </c>
      <c r="G154" s="147" t="s">
        <v>181</v>
      </c>
      <c r="H154" s="148">
        <v>1021.437</v>
      </c>
      <c r="I154" s="149"/>
      <c r="J154" s="149"/>
      <c r="K154" s="150"/>
      <c r="L154" s="29"/>
      <c r="M154" s="151" t="s">
        <v>1</v>
      </c>
      <c r="N154" s="152" t="s">
        <v>33</v>
      </c>
      <c r="O154" s="153">
        <v>0</v>
      </c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5" t="s">
        <v>136</v>
      </c>
      <c r="AT154" s="155" t="s">
        <v>132</v>
      </c>
      <c r="AU154" s="155" t="s">
        <v>79</v>
      </c>
      <c r="AY154" s="14" t="s">
        <v>129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4" t="s">
        <v>79</v>
      </c>
      <c r="BK154" s="156">
        <f>ROUND(I154*H154,2)</f>
        <v>0</v>
      </c>
      <c r="BL154" s="14" t="s">
        <v>136</v>
      </c>
      <c r="BM154" s="155" t="s">
        <v>195</v>
      </c>
    </row>
    <row r="155" spans="1:65" s="11" customFormat="1" ht="23" customHeight="1">
      <c r="B155" s="133"/>
      <c r="D155" s="134" t="s">
        <v>66</v>
      </c>
      <c r="E155" s="165" t="s">
        <v>477</v>
      </c>
      <c r="F155" s="165" t="s">
        <v>554</v>
      </c>
      <c r="J155" s="166"/>
      <c r="L155" s="133"/>
      <c r="M155" s="137"/>
      <c r="N155" s="138"/>
      <c r="O155" s="138"/>
      <c r="P155" s="139">
        <f>P156</f>
        <v>0</v>
      </c>
      <c r="Q155" s="138"/>
      <c r="R155" s="139">
        <f>R156</f>
        <v>0</v>
      </c>
      <c r="S155" s="138"/>
      <c r="T155" s="140">
        <f>T156</f>
        <v>0</v>
      </c>
      <c r="AR155" s="134" t="s">
        <v>73</v>
      </c>
      <c r="AT155" s="141" t="s">
        <v>66</v>
      </c>
      <c r="AU155" s="141" t="s">
        <v>73</v>
      </c>
      <c r="AY155" s="134" t="s">
        <v>129</v>
      </c>
      <c r="BK155" s="142">
        <f>BK156</f>
        <v>0</v>
      </c>
    </row>
    <row r="156" spans="1:65" s="2" customFormat="1" ht="21.75" customHeight="1">
      <c r="A156" s="28"/>
      <c r="B156" s="143"/>
      <c r="C156" s="144" t="s">
        <v>165</v>
      </c>
      <c r="D156" s="144" t="s">
        <v>132</v>
      </c>
      <c r="E156" s="145" t="s">
        <v>555</v>
      </c>
      <c r="F156" s="146" t="s">
        <v>556</v>
      </c>
      <c r="G156" s="147" t="s">
        <v>152</v>
      </c>
      <c r="H156" s="148">
        <v>1244.2529999999999</v>
      </c>
      <c r="I156" s="149"/>
      <c r="J156" s="149"/>
      <c r="K156" s="150"/>
      <c r="L156" s="29"/>
      <c r="M156" s="151" t="s">
        <v>1</v>
      </c>
      <c r="N156" s="152" t="s">
        <v>33</v>
      </c>
      <c r="O156" s="153">
        <v>0</v>
      </c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5" t="s">
        <v>136</v>
      </c>
      <c r="AT156" s="155" t="s">
        <v>132</v>
      </c>
      <c r="AU156" s="155" t="s">
        <v>79</v>
      </c>
      <c r="AY156" s="14" t="s">
        <v>129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4" t="s">
        <v>79</v>
      </c>
      <c r="BK156" s="156">
        <f>ROUND(I156*H156,2)</f>
        <v>0</v>
      </c>
      <c r="BL156" s="14" t="s">
        <v>136</v>
      </c>
      <c r="BM156" s="155" t="s">
        <v>198</v>
      </c>
    </row>
    <row r="157" spans="1:65" s="11" customFormat="1" ht="26" customHeight="1">
      <c r="B157" s="133"/>
      <c r="D157" s="134" t="s">
        <v>66</v>
      </c>
      <c r="E157" s="135" t="s">
        <v>557</v>
      </c>
      <c r="F157" s="135" t="s">
        <v>558</v>
      </c>
      <c r="J157" s="136">
        <f>BK157</f>
        <v>0</v>
      </c>
      <c r="L157" s="133"/>
      <c r="M157" s="137"/>
      <c r="N157" s="138"/>
      <c r="O157" s="138"/>
      <c r="P157" s="139">
        <f>P158</f>
        <v>0</v>
      </c>
      <c r="Q157" s="138"/>
      <c r="R157" s="139">
        <f>R158</f>
        <v>0</v>
      </c>
      <c r="S157" s="138"/>
      <c r="T157" s="140">
        <f>T158</f>
        <v>0</v>
      </c>
      <c r="AR157" s="134" t="s">
        <v>79</v>
      </c>
      <c r="AT157" s="141" t="s">
        <v>66</v>
      </c>
      <c r="AU157" s="141" t="s">
        <v>67</v>
      </c>
      <c r="AY157" s="134" t="s">
        <v>129</v>
      </c>
      <c r="BK157" s="142">
        <f>BK158</f>
        <v>0</v>
      </c>
    </row>
    <row r="158" spans="1:65" s="11" customFormat="1" ht="23" customHeight="1">
      <c r="B158" s="133"/>
      <c r="D158" s="134" t="s">
        <v>66</v>
      </c>
      <c r="E158" s="165" t="s">
        <v>559</v>
      </c>
      <c r="F158" s="165" t="s">
        <v>560</v>
      </c>
      <c r="J158" s="166">
        <f>BK158</f>
        <v>0</v>
      </c>
      <c r="L158" s="133"/>
      <c r="M158" s="137"/>
      <c r="N158" s="138"/>
      <c r="O158" s="138"/>
      <c r="P158" s="139">
        <f>SUM(P159:P209)</f>
        <v>0</v>
      </c>
      <c r="Q158" s="138"/>
      <c r="R158" s="139">
        <f>SUM(R159:R209)</f>
        <v>0</v>
      </c>
      <c r="S158" s="138"/>
      <c r="T158" s="140">
        <f>SUM(T159:T209)</f>
        <v>0</v>
      </c>
      <c r="AR158" s="134" t="s">
        <v>79</v>
      </c>
      <c r="AT158" s="141" t="s">
        <v>66</v>
      </c>
      <c r="AU158" s="141" t="s">
        <v>73</v>
      </c>
      <c r="AY158" s="134" t="s">
        <v>129</v>
      </c>
      <c r="BK158" s="142">
        <f>SUM(BK159:BK209)</f>
        <v>0</v>
      </c>
    </row>
    <row r="159" spans="1:65" s="2" customFormat="1" ht="33" customHeight="1">
      <c r="A159" s="28"/>
      <c r="B159" s="143"/>
      <c r="C159" s="144" t="s">
        <v>199</v>
      </c>
      <c r="D159" s="144" t="s">
        <v>132</v>
      </c>
      <c r="E159" s="145" t="s">
        <v>561</v>
      </c>
      <c r="F159" s="146" t="s">
        <v>562</v>
      </c>
      <c r="G159" s="147" t="s">
        <v>157</v>
      </c>
      <c r="H159" s="148">
        <v>2060</v>
      </c>
      <c r="I159" s="149"/>
      <c r="J159" s="149"/>
      <c r="K159" s="150"/>
      <c r="L159" s="29"/>
      <c r="M159" s="151" t="s">
        <v>1</v>
      </c>
      <c r="N159" s="152" t="s">
        <v>33</v>
      </c>
      <c r="O159" s="153">
        <v>0</v>
      </c>
      <c r="P159" s="153">
        <f t="shared" ref="P159:P190" si="9">O159*H159</f>
        <v>0</v>
      </c>
      <c r="Q159" s="153">
        <v>0</v>
      </c>
      <c r="R159" s="153">
        <f t="shared" ref="R159:R190" si="10">Q159*H159</f>
        <v>0</v>
      </c>
      <c r="S159" s="153">
        <v>0</v>
      </c>
      <c r="T159" s="154">
        <f t="shared" ref="T159:T190" si="11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5" t="s">
        <v>161</v>
      </c>
      <c r="AT159" s="155" t="s">
        <v>132</v>
      </c>
      <c r="AU159" s="155" t="s">
        <v>79</v>
      </c>
      <c r="AY159" s="14" t="s">
        <v>129</v>
      </c>
      <c r="BE159" s="156">
        <f t="shared" ref="BE159:BE190" si="12">IF(N159="základná",J159,0)</f>
        <v>0</v>
      </c>
      <c r="BF159" s="156">
        <f t="shared" ref="BF159:BF190" si="13">IF(N159="znížená",J159,0)</f>
        <v>0</v>
      </c>
      <c r="BG159" s="156">
        <f t="shared" ref="BG159:BG190" si="14">IF(N159="zákl. prenesená",J159,0)</f>
        <v>0</v>
      </c>
      <c r="BH159" s="156">
        <f t="shared" ref="BH159:BH190" si="15">IF(N159="zníž. prenesená",J159,0)</f>
        <v>0</v>
      </c>
      <c r="BI159" s="156">
        <f t="shared" ref="BI159:BI190" si="16">IF(N159="nulová",J159,0)</f>
        <v>0</v>
      </c>
      <c r="BJ159" s="14" t="s">
        <v>79</v>
      </c>
      <c r="BK159" s="156">
        <f t="shared" ref="BK159:BK190" si="17">ROUND(I159*H159,2)</f>
        <v>0</v>
      </c>
      <c r="BL159" s="14" t="s">
        <v>161</v>
      </c>
      <c r="BM159" s="155" t="s">
        <v>202</v>
      </c>
    </row>
    <row r="160" spans="1:65" s="2" customFormat="1" ht="33" customHeight="1">
      <c r="A160" s="28"/>
      <c r="B160" s="143"/>
      <c r="C160" s="167" t="s">
        <v>7</v>
      </c>
      <c r="D160" s="167" t="s">
        <v>541</v>
      </c>
      <c r="E160" s="168" t="s">
        <v>563</v>
      </c>
      <c r="F160" s="169" t="s">
        <v>564</v>
      </c>
      <c r="G160" s="170" t="s">
        <v>157</v>
      </c>
      <c r="H160" s="171">
        <v>2060</v>
      </c>
      <c r="I160" s="172"/>
      <c r="J160" s="172"/>
      <c r="K160" s="173"/>
      <c r="L160" s="174"/>
      <c r="M160" s="175" t="s">
        <v>1</v>
      </c>
      <c r="N160" s="176" t="s">
        <v>33</v>
      </c>
      <c r="O160" s="153">
        <v>0</v>
      </c>
      <c r="P160" s="153">
        <f t="shared" si="9"/>
        <v>0</v>
      </c>
      <c r="Q160" s="153">
        <v>0</v>
      </c>
      <c r="R160" s="153">
        <f t="shared" si="10"/>
        <v>0</v>
      </c>
      <c r="S160" s="153">
        <v>0</v>
      </c>
      <c r="T160" s="154">
        <f t="shared" si="11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5" t="s">
        <v>191</v>
      </c>
      <c r="AT160" s="155" t="s">
        <v>541</v>
      </c>
      <c r="AU160" s="155" t="s">
        <v>79</v>
      </c>
      <c r="AY160" s="14" t="s">
        <v>129</v>
      </c>
      <c r="BE160" s="156">
        <f t="shared" si="12"/>
        <v>0</v>
      </c>
      <c r="BF160" s="156">
        <f t="shared" si="13"/>
        <v>0</v>
      </c>
      <c r="BG160" s="156">
        <f t="shared" si="14"/>
        <v>0</v>
      </c>
      <c r="BH160" s="156">
        <f t="shared" si="15"/>
        <v>0</v>
      </c>
      <c r="BI160" s="156">
        <f t="shared" si="16"/>
        <v>0</v>
      </c>
      <c r="BJ160" s="14" t="s">
        <v>79</v>
      </c>
      <c r="BK160" s="156">
        <f t="shared" si="17"/>
        <v>0</v>
      </c>
      <c r="BL160" s="14" t="s">
        <v>161</v>
      </c>
      <c r="BM160" s="155" t="s">
        <v>205</v>
      </c>
    </row>
    <row r="161" spans="1:65" s="2" customFormat="1" ht="33" customHeight="1">
      <c r="A161" s="28"/>
      <c r="B161" s="143"/>
      <c r="C161" s="144" t="s">
        <v>206</v>
      </c>
      <c r="D161" s="144" t="s">
        <v>132</v>
      </c>
      <c r="E161" s="145" t="s">
        <v>565</v>
      </c>
      <c r="F161" s="146" t="s">
        <v>566</v>
      </c>
      <c r="G161" s="147" t="s">
        <v>157</v>
      </c>
      <c r="H161" s="148">
        <v>18</v>
      </c>
      <c r="I161" s="149"/>
      <c r="J161" s="149"/>
      <c r="K161" s="150"/>
      <c r="L161" s="29"/>
      <c r="M161" s="151" t="s">
        <v>1</v>
      </c>
      <c r="N161" s="152" t="s">
        <v>33</v>
      </c>
      <c r="O161" s="153">
        <v>0</v>
      </c>
      <c r="P161" s="153">
        <f t="shared" si="9"/>
        <v>0</v>
      </c>
      <c r="Q161" s="153">
        <v>0</v>
      </c>
      <c r="R161" s="153">
        <f t="shared" si="10"/>
        <v>0</v>
      </c>
      <c r="S161" s="153">
        <v>0</v>
      </c>
      <c r="T161" s="154">
        <f t="shared" si="11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5" t="s">
        <v>161</v>
      </c>
      <c r="AT161" s="155" t="s">
        <v>132</v>
      </c>
      <c r="AU161" s="155" t="s">
        <v>79</v>
      </c>
      <c r="AY161" s="14" t="s">
        <v>129</v>
      </c>
      <c r="BE161" s="156">
        <f t="shared" si="12"/>
        <v>0</v>
      </c>
      <c r="BF161" s="156">
        <f t="shared" si="13"/>
        <v>0</v>
      </c>
      <c r="BG161" s="156">
        <f t="shared" si="14"/>
        <v>0</v>
      </c>
      <c r="BH161" s="156">
        <f t="shared" si="15"/>
        <v>0</v>
      </c>
      <c r="BI161" s="156">
        <f t="shared" si="16"/>
        <v>0</v>
      </c>
      <c r="BJ161" s="14" t="s">
        <v>79</v>
      </c>
      <c r="BK161" s="156">
        <f t="shared" si="17"/>
        <v>0</v>
      </c>
      <c r="BL161" s="14" t="s">
        <v>161</v>
      </c>
      <c r="BM161" s="155" t="s">
        <v>209</v>
      </c>
    </row>
    <row r="162" spans="1:65" s="2" customFormat="1" ht="33" customHeight="1">
      <c r="A162" s="28"/>
      <c r="B162" s="143"/>
      <c r="C162" s="167" t="s">
        <v>171</v>
      </c>
      <c r="D162" s="167" t="s">
        <v>541</v>
      </c>
      <c r="E162" s="168" t="s">
        <v>567</v>
      </c>
      <c r="F162" s="169" t="s">
        <v>568</v>
      </c>
      <c r="G162" s="170" t="s">
        <v>157</v>
      </c>
      <c r="H162" s="171">
        <v>18</v>
      </c>
      <c r="I162" s="172"/>
      <c r="J162" s="172"/>
      <c r="K162" s="173"/>
      <c r="L162" s="174"/>
      <c r="M162" s="175" t="s">
        <v>1</v>
      </c>
      <c r="N162" s="176" t="s">
        <v>33</v>
      </c>
      <c r="O162" s="153">
        <v>0</v>
      </c>
      <c r="P162" s="153">
        <f t="shared" si="9"/>
        <v>0</v>
      </c>
      <c r="Q162" s="153">
        <v>0</v>
      </c>
      <c r="R162" s="153">
        <f t="shared" si="10"/>
        <v>0</v>
      </c>
      <c r="S162" s="153">
        <v>0</v>
      </c>
      <c r="T162" s="154">
        <f t="shared" si="11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5" t="s">
        <v>191</v>
      </c>
      <c r="AT162" s="155" t="s">
        <v>541</v>
      </c>
      <c r="AU162" s="155" t="s">
        <v>79</v>
      </c>
      <c r="AY162" s="14" t="s">
        <v>129</v>
      </c>
      <c r="BE162" s="156">
        <f t="shared" si="12"/>
        <v>0</v>
      </c>
      <c r="BF162" s="156">
        <f t="shared" si="13"/>
        <v>0</v>
      </c>
      <c r="BG162" s="156">
        <f t="shared" si="14"/>
        <v>0</v>
      </c>
      <c r="BH162" s="156">
        <f t="shared" si="15"/>
        <v>0</v>
      </c>
      <c r="BI162" s="156">
        <f t="shared" si="16"/>
        <v>0</v>
      </c>
      <c r="BJ162" s="14" t="s">
        <v>79</v>
      </c>
      <c r="BK162" s="156">
        <f t="shared" si="17"/>
        <v>0</v>
      </c>
      <c r="BL162" s="14" t="s">
        <v>161</v>
      </c>
      <c r="BM162" s="155" t="s">
        <v>212</v>
      </c>
    </row>
    <row r="163" spans="1:65" s="2" customFormat="1" ht="33" customHeight="1">
      <c r="A163" s="28"/>
      <c r="B163" s="143"/>
      <c r="C163" s="144" t="s">
        <v>213</v>
      </c>
      <c r="D163" s="144" t="s">
        <v>132</v>
      </c>
      <c r="E163" s="145" t="s">
        <v>569</v>
      </c>
      <c r="F163" s="146" t="s">
        <v>570</v>
      </c>
      <c r="G163" s="147" t="s">
        <v>157</v>
      </c>
      <c r="H163" s="148">
        <v>2</v>
      </c>
      <c r="I163" s="149"/>
      <c r="J163" s="149"/>
      <c r="K163" s="150"/>
      <c r="L163" s="29"/>
      <c r="M163" s="151" t="s">
        <v>1</v>
      </c>
      <c r="N163" s="152" t="s">
        <v>33</v>
      </c>
      <c r="O163" s="153">
        <v>0</v>
      </c>
      <c r="P163" s="153">
        <f t="shared" si="9"/>
        <v>0</v>
      </c>
      <c r="Q163" s="153">
        <v>0</v>
      </c>
      <c r="R163" s="153">
        <f t="shared" si="10"/>
        <v>0</v>
      </c>
      <c r="S163" s="153">
        <v>0</v>
      </c>
      <c r="T163" s="154">
        <f t="shared" si="11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5" t="s">
        <v>161</v>
      </c>
      <c r="AT163" s="155" t="s">
        <v>132</v>
      </c>
      <c r="AU163" s="155" t="s">
        <v>79</v>
      </c>
      <c r="AY163" s="14" t="s">
        <v>129</v>
      </c>
      <c r="BE163" s="156">
        <f t="shared" si="12"/>
        <v>0</v>
      </c>
      <c r="BF163" s="156">
        <f t="shared" si="13"/>
        <v>0</v>
      </c>
      <c r="BG163" s="156">
        <f t="shared" si="14"/>
        <v>0</v>
      </c>
      <c r="BH163" s="156">
        <f t="shared" si="15"/>
        <v>0</v>
      </c>
      <c r="BI163" s="156">
        <f t="shared" si="16"/>
        <v>0</v>
      </c>
      <c r="BJ163" s="14" t="s">
        <v>79</v>
      </c>
      <c r="BK163" s="156">
        <f t="shared" si="17"/>
        <v>0</v>
      </c>
      <c r="BL163" s="14" t="s">
        <v>161</v>
      </c>
      <c r="BM163" s="155" t="s">
        <v>216</v>
      </c>
    </row>
    <row r="164" spans="1:65" s="2" customFormat="1" ht="33" customHeight="1">
      <c r="A164" s="28"/>
      <c r="B164" s="143"/>
      <c r="C164" s="167" t="s">
        <v>174</v>
      </c>
      <c r="D164" s="167" t="s">
        <v>541</v>
      </c>
      <c r="E164" s="168" t="s">
        <v>571</v>
      </c>
      <c r="F164" s="169" t="s">
        <v>572</v>
      </c>
      <c r="G164" s="170" t="s">
        <v>157</v>
      </c>
      <c r="H164" s="171">
        <v>2</v>
      </c>
      <c r="I164" s="172"/>
      <c r="J164" s="172"/>
      <c r="K164" s="173"/>
      <c r="L164" s="174"/>
      <c r="M164" s="175" t="s">
        <v>1</v>
      </c>
      <c r="N164" s="176" t="s">
        <v>33</v>
      </c>
      <c r="O164" s="153">
        <v>0</v>
      </c>
      <c r="P164" s="153">
        <f t="shared" si="9"/>
        <v>0</v>
      </c>
      <c r="Q164" s="153">
        <v>0</v>
      </c>
      <c r="R164" s="153">
        <f t="shared" si="10"/>
        <v>0</v>
      </c>
      <c r="S164" s="153">
        <v>0</v>
      </c>
      <c r="T164" s="154">
        <f t="shared" si="11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5" t="s">
        <v>191</v>
      </c>
      <c r="AT164" s="155" t="s">
        <v>541</v>
      </c>
      <c r="AU164" s="155" t="s">
        <v>79</v>
      </c>
      <c r="AY164" s="14" t="s">
        <v>129</v>
      </c>
      <c r="BE164" s="156">
        <f t="shared" si="12"/>
        <v>0</v>
      </c>
      <c r="BF164" s="156">
        <f t="shared" si="13"/>
        <v>0</v>
      </c>
      <c r="BG164" s="156">
        <f t="shared" si="14"/>
        <v>0</v>
      </c>
      <c r="BH164" s="156">
        <f t="shared" si="15"/>
        <v>0</v>
      </c>
      <c r="BI164" s="156">
        <f t="shared" si="16"/>
        <v>0</v>
      </c>
      <c r="BJ164" s="14" t="s">
        <v>79</v>
      </c>
      <c r="BK164" s="156">
        <f t="shared" si="17"/>
        <v>0</v>
      </c>
      <c r="BL164" s="14" t="s">
        <v>161</v>
      </c>
      <c r="BM164" s="155" t="s">
        <v>219</v>
      </c>
    </row>
    <row r="165" spans="1:65" s="2" customFormat="1" ht="33" customHeight="1">
      <c r="A165" s="28"/>
      <c r="B165" s="143"/>
      <c r="C165" s="144" t="s">
        <v>220</v>
      </c>
      <c r="D165" s="144" t="s">
        <v>132</v>
      </c>
      <c r="E165" s="145" t="s">
        <v>573</v>
      </c>
      <c r="F165" s="146" t="s">
        <v>574</v>
      </c>
      <c r="G165" s="147" t="s">
        <v>157</v>
      </c>
      <c r="H165" s="148">
        <v>2</v>
      </c>
      <c r="I165" s="149"/>
      <c r="J165" s="149"/>
      <c r="K165" s="150"/>
      <c r="L165" s="29"/>
      <c r="M165" s="151" t="s">
        <v>1</v>
      </c>
      <c r="N165" s="152" t="s">
        <v>33</v>
      </c>
      <c r="O165" s="153">
        <v>0</v>
      </c>
      <c r="P165" s="153">
        <f t="shared" si="9"/>
        <v>0</v>
      </c>
      <c r="Q165" s="153">
        <v>0</v>
      </c>
      <c r="R165" s="153">
        <f t="shared" si="10"/>
        <v>0</v>
      </c>
      <c r="S165" s="153">
        <v>0</v>
      </c>
      <c r="T165" s="154">
        <f t="shared" si="11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5" t="s">
        <v>161</v>
      </c>
      <c r="AT165" s="155" t="s">
        <v>132</v>
      </c>
      <c r="AU165" s="155" t="s">
        <v>79</v>
      </c>
      <c r="AY165" s="14" t="s">
        <v>129</v>
      </c>
      <c r="BE165" s="156">
        <f t="shared" si="12"/>
        <v>0</v>
      </c>
      <c r="BF165" s="156">
        <f t="shared" si="13"/>
        <v>0</v>
      </c>
      <c r="BG165" s="156">
        <f t="shared" si="14"/>
        <v>0</v>
      </c>
      <c r="BH165" s="156">
        <f t="shared" si="15"/>
        <v>0</v>
      </c>
      <c r="BI165" s="156">
        <f t="shared" si="16"/>
        <v>0</v>
      </c>
      <c r="BJ165" s="14" t="s">
        <v>79</v>
      </c>
      <c r="BK165" s="156">
        <f t="shared" si="17"/>
        <v>0</v>
      </c>
      <c r="BL165" s="14" t="s">
        <v>161</v>
      </c>
      <c r="BM165" s="155" t="s">
        <v>223</v>
      </c>
    </row>
    <row r="166" spans="1:65" s="2" customFormat="1" ht="33" customHeight="1">
      <c r="A166" s="28"/>
      <c r="B166" s="143"/>
      <c r="C166" s="167" t="s">
        <v>178</v>
      </c>
      <c r="D166" s="167" t="s">
        <v>541</v>
      </c>
      <c r="E166" s="168" t="s">
        <v>575</v>
      </c>
      <c r="F166" s="169" t="s">
        <v>576</v>
      </c>
      <c r="G166" s="170" t="s">
        <v>157</v>
      </c>
      <c r="H166" s="171">
        <v>2</v>
      </c>
      <c r="I166" s="172"/>
      <c r="J166" s="172"/>
      <c r="K166" s="173"/>
      <c r="L166" s="174"/>
      <c r="M166" s="175" t="s">
        <v>1</v>
      </c>
      <c r="N166" s="176" t="s">
        <v>33</v>
      </c>
      <c r="O166" s="153">
        <v>0</v>
      </c>
      <c r="P166" s="153">
        <f t="shared" si="9"/>
        <v>0</v>
      </c>
      <c r="Q166" s="153">
        <v>0</v>
      </c>
      <c r="R166" s="153">
        <f t="shared" si="10"/>
        <v>0</v>
      </c>
      <c r="S166" s="153">
        <v>0</v>
      </c>
      <c r="T166" s="154">
        <f t="shared" si="11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5" t="s">
        <v>191</v>
      </c>
      <c r="AT166" s="155" t="s">
        <v>541</v>
      </c>
      <c r="AU166" s="155" t="s">
        <v>79</v>
      </c>
      <c r="AY166" s="14" t="s">
        <v>129</v>
      </c>
      <c r="BE166" s="156">
        <f t="shared" si="12"/>
        <v>0</v>
      </c>
      <c r="BF166" s="156">
        <f t="shared" si="13"/>
        <v>0</v>
      </c>
      <c r="BG166" s="156">
        <f t="shared" si="14"/>
        <v>0</v>
      </c>
      <c r="BH166" s="156">
        <f t="shared" si="15"/>
        <v>0</v>
      </c>
      <c r="BI166" s="156">
        <f t="shared" si="16"/>
        <v>0</v>
      </c>
      <c r="BJ166" s="14" t="s">
        <v>79</v>
      </c>
      <c r="BK166" s="156">
        <f t="shared" si="17"/>
        <v>0</v>
      </c>
      <c r="BL166" s="14" t="s">
        <v>161</v>
      </c>
      <c r="BM166" s="155" t="s">
        <v>227</v>
      </c>
    </row>
    <row r="167" spans="1:65" s="2" customFormat="1" ht="21.75" customHeight="1">
      <c r="A167" s="28"/>
      <c r="B167" s="143"/>
      <c r="C167" s="144" t="s">
        <v>228</v>
      </c>
      <c r="D167" s="144" t="s">
        <v>132</v>
      </c>
      <c r="E167" s="145" t="s">
        <v>577</v>
      </c>
      <c r="F167" s="146" t="s">
        <v>578</v>
      </c>
      <c r="G167" s="147" t="s">
        <v>135</v>
      </c>
      <c r="H167" s="148">
        <v>4</v>
      </c>
      <c r="I167" s="149"/>
      <c r="J167" s="149"/>
      <c r="K167" s="150"/>
      <c r="L167" s="29"/>
      <c r="M167" s="151" t="s">
        <v>1</v>
      </c>
      <c r="N167" s="152" t="s">
        <v>33</v>
      </c>
      <c r="O167" s="153">
        <v>0</v>
      </c>
      <c r="P167" s="153">
        <f t="shared" si="9"/>
        <v>0</v>
      </c>
      <c r="Q167" s="153">
        <v>0</v>
      </c>
      <c r="R167" s="153">
        <f t="shared" si="10"/>
        <v>0</v>
      </c>
      <c r="S167" s="153">
        <v>0</v>
      </c>
      <c r="T167" s="154">
        <f t="shared" si="11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5" t="s">
        <v>161</v>
      </c>
      <c r="AT167" s="155" t="s">
        <v>132</v>
      </c>
      <c r="AU167" s="155" t="s">
        <v>79</v>
      </c>
      <c r="AY167" s="14" t="s">
        <v>129</v>
      </c>
      <c r="BE167" s="156">
        <f t="shared" si="12"/>
        <v>0</v>
      </c>
      <c r="BF167" s="156">
        <f t="shared" si="13"/>
        <v>0</v>
      </c>
      <c r="BG167" s="156">
        <f t="shared" si="14"/>
        <v>0</v>
      </c>
      <c r="BH167" s="156">
        <f t="shared" si="15"/>
        <v>0</v>
      </c>
      <c r="BI167" s="156">
        <f t="shared" si="16"/>
        <v>0</v>
      </c>
      <c r="BJ167" s="14" t="s">
        <v>79</v>
      </c>
      <c r="BK167" s="156">
        <f t="shared" si="17"/>
        <v>0</v>
      </c>
      <c r="BL167" s="14" t="s">
        <v>161</v>
      </c>
      <c r="BM167" s="155" t="s">
        <v>231</v>
      </c>
    </row>
    <row r="168" spans="1:65" s="2" customFormat="1" ht="21.75" customHeight="1">
      <c r="A168" s="28"/>
      <c r="B168" s="143"/>
      <c r="C168" s="167" t="s">
        <v>182</v>
      </c>
      <c r="D168" s="167" t="s">
        <v>541</v>
      </c>
      <c r="E168" s="168" t="s">
        <v>579</v>
      </c>
      <c r="F168" s="169" t="s">
        <v>580</v>
      </c>
      <c r="G168" s="170" t="s">
        <v>135</v>
      </c>
      <c r="H168" s="171">
        <v>4</v>
      </c>
      <c r="I168" s="172"/>
      <c r="J168" s="172"/>
      <c r="K168" s="173"/>
      <c r="L168" s="174"/>
      <c r="M168" s="175" t="s">
        <v>1</v>
      </c>
      <c r="N168" s="176" t="s">
        <v>33</v>
      </c>
      <c r="O168" s="153">
        <v>0</v>
      </c>
      <c r="P168" s="153">
        <f t="shared" si="9"/>
        <v>0</v>
      </c>
      <c r="Q168" s="153">
        <v>0</v>
      </c>
      <c r="R168" s="153">
        <f t="shared" si="10"/>
        <v>0</v>
      </c>
      <c r="S168" s="153">
        <v>0</v>
      </c>
      <c r="T168" s="154">
        <f t="shared" si="11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5" t="s">
        <v>191</v>
      </c>
      <c r="AT168" s="155" t="s">
        <v>541</v>
      </c>
      <c r="AU168" s="155" t="s">
        <v>79</v>
      </c>
      <c r="AY168" s="14" t="s">
        <v>129</v>
      </c>
      <c r="BE168" s="156">
        <f t="shared" si="12"/>
        <v>0</v>
      </c>
      <c r="BF168" s="156">
        <f t="shared" si="13"/>
        <v>0</v>
      </c>
      <c r="BG168" s="156">
        <f t="shared" si="14"/>
        <v>0</v>
      </c>
      <c r="BH168" s="156">
        <f t="shared" si="15"/>
        <v>0</v>
      </c>
      <c r="BI168" s="156">
        <f t="shared" si="16"/>
        <v>0</v>
      </c>
      <c r="BJ168" s="14" t="s">
        <v>79</v>
      </c>
      <c r="BK168" s="156">
        <f t="shared" si="17"/>
        <v>0</v>
      </c>
      <c r="BL168" s="14" t="s">
        <v>161</v>
      </c>
      <c r="BM168" s="155" t="s">
        <v>234</v>
      </c>
    </row>
    <row r="169" spans="1:65" s="2" customFormat="1" ht="21.75" customHeight="1">
      <c r="A169" s="28"/>
      <c r="B169" s="143"/>
      <c r="C169" s="144" t="s">
        <v>235</v>
      </c>
      <c r="D169" s="144" t="s">
        <v>132</v>
      </c>
      <c r="E169" s="145" t="s">
        <v>581</v>
      </c>
      <c r="F169" s="146" t="s">
        <v>582</v>
      </c>
      <c r="G169" s="147" t="s">
        <v>135</v>
      </c>
      <c r="H169" s="148">
        <v>4</v>
      </c>
      <c r="I169" s="149"/>
      <c r="J169" s="149"/>
      <c r="K169" s="150"/>
      <c r="L169" s="29"/>
      <c r="M169" s="151" t="s">
        <v>1</v>
      </c>
      <c r="N169" s="152" t="s">
        <v>33</v>
      </c>
      <c r="O169" s="153">
        <v>0</v>
      </c>
      <c r="P169" s="153">
        <f t="shared" si="9"/>
        <v>0</v>
      </c>
      <c r="Q169" s="153">
        <v>0</v>
      </c>
      <c r="R169" s="153">
        <f t="shared" si="10"/>
        <v>0</v>
      </c>
      <c r="S169" s="153">
        <v>0</v>
      </c>
      <c r="T169" s="154">
        <f t="shared" si="11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5" t="s">
        <v>161</v>
      </c>
      <c r="AT169" s="155" t="s">
        <v>132</v>
      </c>
      <c r="AU169" s="155" t="s">
        <v>79</v>
      </c>
      <c r="AY169" s="14" t="s">
        <v>129</v>
      </c>
      <c r="BE169" s="156">
        <f t="shared" si="12"/>
        <v>0</v>
      </c>
      <c r="BF169" s="156">
        <f t="shared" si="13"/>
        <v>0</v>
      </c>
      <c r="BG169" s="156">
        <f t="shared" si="14"/>
        <v>0</v>
      </c>
      <c r="BH169" s="156">
        <f t="shared" si="15"/>
        <v>0</v>
      </c>
      <c r="BI169" s="156">
        <f t="shared" si="16"/>
        <v>0</v>
      </c>
      <c r="BJ169" s="14" t="s">
        <v>79</v>
      </c>
      <c r="BK169" s="156">
        <f t="shared" si="17"/>
        <v>0</v>
      </c>
      <c r="BL169" s="14" t="s">
        <v>161</v>
      </c>
      <c r="BM169" s="155" t="s">
        <v>238</v>
      </c>
    </row>
    <row r="170" spans="1:65" s="2" customFormat="1" ht="21.75" customHeight="1">
      <c r="A170" s="28"/>
      <c r="B170" s="143"/>
      <c r="C170" s="167" t="s">
        <v>186</v>
      </c>
      <c r="D170" s="167" t="s">
        <v>541</v>
      </c>
      <c r="E170" s="168" t="s">
        <v>583</v>
      </c>
      <c r="F170" s="169" t="s">
        <v>584</v>
      </c>
      <c r="G170" s="170" t="s">
        <v>135</v>
      </c>
      <c r="H170" s="171">
        <v>4</v>
      </c>
      <c r="I170" s="172"/>
      <c r="J170" s="172"/>
      <c r="K170" s="173"/>
      <c r="L170" s="174"/>
      <c r="M170" s="175" t="s">
        <v>1</v>
      </c>
      <c r="N170" s="176" t="s">
        <v>33</v>
      </c>
      <c r="O170" s="153">
        <v>0</v>
      </c>
      <c r="P170" s="153">
        <f t="shared" si="9"/>
        <v>0</v>
      </c>
      <c r="Q170" s="153">
        <v>0</v>
      </c>
      <c r="R170" s="153">
        <f t="shared" si="10"/>
        <v>0</v>
      </c>
      <c r="S170" s="153">
        <v>0</v>
      </c>
      <c r="T170" s="154">
        <f t="shared" si="11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5" t="s">
        <v>191</v>
      </c>
      <c r="AT170" s="155" t="s">
        <v>541</v>
      </c>
      <c r="AU170" s="155" t="s">
        <v>79</v>
      </c>
      <c r="AY170" s="14" t="s">
        <v>129</v>
      </c>
      <c r="BE170" s="156">
        <f t="shared" si="12"/>
        <v>0</v>
      </c>
      <c r="BF170" s="156">
        <f t="shared" si="13"/>
        <v>0</v>
      </c>
      <c r="BG170" s="156">
        <f t="shared" si="14"/>
        <v>0</v>
      </c>
      <c r="BH170" s="156">
        <f t="shared" si="15"/>
        <v>0</v>
      </c>
      <c r="BI170" s="156">
        <f t="shared" si="16"/>
        <v>0</v>
      </c>
      <c r="BJ170" s="14" t="s">
        <v>79</v>
      </c>
      <c r="BK170" s="156">
        <f t="shared" si="17"/>
        <v>0</v>
      </c>
      <c r="BL170" s="14" t="s">
        <v>161</v>
      </c>
      <c r="BM170" s="155" t="s">
        <v>241</v>
      </c>
    </row>
    <row r="171" spans="1:65" s="2" customFormat="1" ht="21.75" customHeight="1">
      <c r="A171" s="28"/>
      <c r="B171" s="143"/>
      <c r="C171" s="144" t="s">
        <v>242</v>
      </c>
      <c r="D171" s="144" t="s">
        <v>132</v>
      </c>
      <c r="E171" s="145" t="s">
        <v>585</v>
      </c>
      <c r="F171" s="146" t="s">
        <v>586</v>
      </c>
      <c r="G171" s="147" t="s">
        <v>135</v>
      </c>
      <c r="H171" s="148">
        <v>23</v>
      </c>
      <c r="I171" s="149"/>
      <c r="J171" s="149"/>
      <c r="K171" s="150"/>
      <c r="L171" s="29"/>
      <c r="M171" s="151" t="s">
        <v>1</v>
      </c>
      <c r="N171" s="152" t="s">
        <v>33</v>
      </c>
      <c r="O171" s="153">
        <v>0</v>
      </c>
      <c r="P171" s="153">
        <f t="shared" si="9"/>
        <v>0</v>
      </c>
      <c r="Q171" s="153">
        <v>0</v>
      </c>
      <c r="R171" s="153">
        <f t="shared" si="10"/>
        <v>0</v>
      </c>
      <c r="S171" s="153">
        <v>0</v>
      </c>
      <c r="T171" s="154">
        <f t="shared" si="11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5" t="s">
        <v>161</v>
      </c>
      <c r="AT171" s="155" t="s">
        <v>132</v>
      </c>
      <c r="AU171" s="155" t="s">
        <v>79</v>
      </c>
      <c r="AY171" s="14" t="s">
        <v>129</v>
      </c>
      <c r="BE171" s="156">
        <f t="shared" si="12"/>
        <v>0</v>
      </c>
      <c r="BF171" s="156">
        <f t="shared" si="13"/>
        <v>0</v>
      </c>
      <c r="BG171" s="156">
        <f t="shared" si="14"/>
        <v>0</v>
      </c>
      <c r="BH171" s="156">
        <f t="shared" si="15"/>
        <v>0</v>
      </c>
      <c r="BI171" s="156">
        <f t="shared" si="16"/>
        <v>0</v>
      </c>
      <c r="BJ171" s="14" t="s">
        <v>79</v>
      </c>
      <c r="BK171" s="156">
        <f t="shared" si="17"/>
        <v>0</v>
      </c>
      <c r="BL171" s="14" t="s">
        <v>161</v>
      </c>
      <c r="BM171" s="155" t="s">
        <v>245</v>
      </c>
    </row>
    <row r="172" spans="1:65" s="2" customFormat="1" ht="21.75" customHeight="1">
      <c r="A172" s="28"/>
      <c r="B172" s="143"/>
      <c r="C172" s="167" t="s">
        <v>191</v>
      </c>
      <c r="D172" s="167" t="s">
        <v>541</v>
      </c>
      <c r="E172" s="168" t="s">
        <v>587</v>
      </c>
      <c r="F172" s="169" t="s">
        <v>588</v>
      </c>
      <c r="G172" s="170" t="s">
        <v>135</v>
      </c>
      <c r="H172" s="171">
        <v>23</v>
      </c>
      <c r="I172" s="172"/>
      <c r="J172" s="172"/>
      <c r="K172" s="173"/>
      <c r="L172" s="174"/>
      <c r="M172" s="175" t="s">
        <v>1</v>
      </c>
      <c r="N172" s="176" t="s">
        <v>33</v>
      </c>
      <c r="O172" s="153">
        <v>0</v>
      </c>
      <c r="P172" s="153">
        <f t="shared" si="9"/>
        <v>0</v>
      </c>
      <c r="Q172" s="153">
        <v>0</v>
      </c>
      <c r="R172" s="153">
        <f t="shared" si="10"/>
        <v>0</v>
      </c>
      <c r="S172" s="153">
        <v>0</v>
      </c>
      <c r="T172" s="154">
        <f t="shared" si="11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5" t="s">
        <v>191</v>
      </c>
      <c r="AT172" s="155" t="s">
        <v>541</v>
      </c>
      <c r="AU172" s="155" t="s">
        <v>79</v>
      </c>
      <c r="AY172" s="14" t="s">
        <v>129</v>
      </c>
      <c r="BE172" s="156">
        <f t="shared" si="12"/>
        <v>0</v>
      </c>
      <c r="BF172" s="156">
        <f t="shared" si="13"/>
        <v>0</v>
      </c>
      <c r="BG172" s="156">
        <f t="shared" si="14"/>
        <v>0</v>
      </c>
      <c r="BH172" s="156">
        <f t="shared" si="15"/>
        <v>0</v>
      </c>
      <c r="BI172" s="156">
        <f t="shared" si="16"/>
        <v>0</v>
      </c>
      <c r="BJ172" s="14" t="s">
        <v>79</v>
      </c>
      <c r="BK172" s="156">
        <f t="shared" si="17"/>
        <v>0</v>
      </c>
      <c r="BL172" s="14" t="s">
        <v>161</v>
      </c>
      <c r="BM172" s="155" t="s">
        <v>248</v>
      </c>
    </row>
    <row r="173" spans="1:65" s="2" customFormat="1" ht="19" customHeight="1">
      <c r="A173" s="28"/>
      <c r="B173" s="143"/>
      <c r="C173" s="144" t="s">
        <v>249</v>
      </c>
      <c r="D173" s="144" t="s">
        <v>132</v>
      </c>
      <c r="E173" s="145" t="s">
        <v>589</v>
      </c>
      <c r="F173" s="146" t="s">
        <v>590</v>
      </c>
      <c r="G173" s="147" t="s">
        <v>135</v>
      </c>
      <c r="H173" s="148">
        <v>23</v>
      </c>
      <c r="I173" s="149"/>
      <c r="J173" s="149"/>
      <c r="K173" s="150"/>
      <c r="L173" s="29"/>
      <c r="M173" s="151" t="s">
        <v>1</v>
      </c>
      <c r="N173" s="152" t="s">
        <v>33</v>
      </c>
      <c r="O173" s="153">
        <v>0</v>
      </c>
      <c r="P173" s="153">
        <f t="shared" si="9"/>
        <v>0</v>
      </c>
      <c r="Q173" s="153">
        <v>0</v>
      </c>
      <c r="R173" s="153">
        <f t="shared" si="10"/>
        <v>0</v>
      </c>
      <c r="S173" s="153">
        <v>0</v>
      </c>
      <c r="T173" s="154">
        <f t="shared" si="11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5" t="s">
        <v>161</v>
      </c>
      <c r="AT173" s="155" t="s">
        <v>132</v>
      </c>
      <c r="AU173" s="155" t="s">
        <v>79</v>
      </c>
      <c r="AY173" s="14" t="s">
        <v>129</v>
      </c>
      <c r="BE173" s="156">
        <f t="shared" si="12"/>
        <v>0</v>
      </c>
      <c r="BF173" s="156">
        <f t="shared" si="13"/>
        <v>0</v>
      </c>
      <c r="BG173" s="156">
        <f t="shared" si="14"/>
        <v>0</v>
      </c>
      <c r="BH173" s="156">
        <f t="shared" si="15"/>
        <v>0</v>
      </c>
      <c r="BI173" s="156">
        <f t="shared" si="16"/>
        <v>0</v>
      </c>
      <c r="BJ173" s="14" t="s">
        <v>79</v>
      </c>
      <c r="BK173" s="156">
        <f t="shared" si="17"/>
        <v>0</v>
      </c>
      <c r="BL173" s="14" t="s">
        <v>161</v>
      </c>
      <c r="BM173" s="155" t="s">
        <v>253</v>
      </c>
    </row>
    <row r="174" spans="1:65" s="2" customFormat="1" ht="16.5" customHeight="1">
      <c r="A174" s="28"/>
      <c r="B174" s="143"/>
      <c r="C174" s="167" t="s">
        <v>195</v>
      </c>
      <c r="D174" s="167" t="s">
        <v>541</v>
      </c>
      <c r="E174" s="168" t="s">
        <v>591</v>
      </c>
      <c r="F174" s="169" t="s">
        <v>592</v>
      </c>
      <c r="G174" s="170" t="s">
        <v>135</v>
      </c>
      <c r="H174" s="171">
        <v>23</v>
      </c>
      <c r="I174" s="172"/>
      <c r="J174" s="172"/>
      <c r="K174" s="173"/>
      <c r="L174" s="174"/>
      <c r="M174" s="175" t="s">
        <v>1</v>
      </c>
      <c r="N174" s="176" t="s">
        <v>33</v>
      </c>
      <c r="O174" s="153">
        <v>0</v>
      </c>
      <c r="P174" s="153">
        <f t="shared" si="9"/>
        <v>0</v>
      </c>
      <c r="Q174" s="153">
        <v>0</v>
      </c>
      <c r="R174" s="153">
        <f t="shared" si="10"/>
        <v>0</v>
      </c>
      <c r="S174" s="153">
        <v>0</v>
      </c>
      <c r="T174" s="154">
        <f t="shared" si="11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5" t="s">
        <v>191</v>
      </c>
      <c r="AT174" s="155" t="s">
        <v>541</v>
      </c>
      <c r="AU174" s="155" t="s">
        <v>79</v>
      </c>
      <c r="AY174" s="14" t="s">
        <v>129</v>
      </c>
      <c r="BE174" s="156">
        <f t="shared" si="12"/>
        <v>0</v>
      </c>
      <c r="BF174" s="156">
        <f t="shared" si="13"/>
        <v>0</v>
      </c>
      <c r="BG174" s="156">
        <f t="shared" si="14"/>
        <v>0</v>
      </c>
      <c r="BH174" s="156">
        <f t="shared" si="15"/>
        <v>0</v>
      </c>
      <c r="BI174" s="156">
        <f t="shared" si="16"/>
        <v>0</v>
      </c>
      <c r="BJ174" s="14" t="s">
        <v>79</v>
      </c>
      <c r="BK174" s="156">
        <f t="shared" si="17"/>
        <v>0</v>
      </c>
      <c r="BL174" s="14" t="s">
        <v>161</v>
      </c>
      <c r="BM174" s="155" t="s">
        <v>258</v>
      </c>
    </row>
    <row r="175" spans="1:65" s="2" customFormat="1" ht="21.75" customHeight="1">
      <c r="A175" s="28"/>
      <c r="B175" s="143"/>
      <c r="C175" s="144" t="s">
        <v>259</v>
      </c>
      <c r="D175" s="144" t="s">
        <v>132</v>
      </c>
      <c r="E175" s="145" t="s">
        <v>593</v>
      </c>
      <c r="F175" s="146" t="s">
        <v>594</v>
      </c>
      <c r="G175" s="147" t="s">
        <v>135</v>
      </c>
      <c r="H175" s="148">
        <v>2</v>
      </c>
      <c r="I175" s="149"/>
      <c r="J175" s="149"/>
      <c r="K175" s="150"/>
      <c r="L175" s="29"/>
      <c r="M175" s="151" t="s">
        <v>1</v>
      </c>
      <c r="N175" s="152" t="s">
        <v>33</v>
      </c>
      <c r="O175" s="153">
        <v>0</v>
      </c>
      <c r="P175" s="153">
        <f t="shared" si="9"/>
        <v>0</v>
      </c>
      <c r="Q175" s="153">
        <v>0</v>
      </c>
      <c r="R175" s="153">
        <f t="shared" si="10"/>
        <v>0</v>
      </c>
      <c r="S175" s="153">
        <v>0</v>
      </c>
      <c r="T175" s="154">
        <f t="shared" si="11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5" t="s">
        <v>161</v>
      </c>
      <c r="AT175" s="155" t="s">
        <v>132</v>
      </c>
      <c r="AU175" s="155" t="s">
        <v>79</v>
      </c>
      <c r="AY175" s="14" t="s">
        <v>129</v>
      </c>
      <c r="BE175" s="156">
        <f t="shared" si="12"/>
        <v>0</v>
      </c>
      <c r="BF175" s="156">
        <f t="shared" si="13"/>
        <v>0</v>
      </c>
      <c r="BG175" s="156">
        <f t="shared" si="14"/>
        <v>0</v>
      </c>
      <c r="BH175" s="156">
        <f t="shared" si="15"/>
        <v>0</v>
      </c>
      <c r="BI175" s="156">
        <f t="shared" si="16"/>
        <v>0</v>
      </c>
      <c r="BJ175" s="14" t="s">
        <v>79</v>
      </c>
      <c r="BK175" s="156">
        <f t="shared" si="17"/>
        <v>0</v>
      </c>
      <c r="BL175" s="14" t="s">
        <v>161</v>
      </c>
      <c r="BM175" s="155" t="s">
        <v>262</v>
      </c>
    </row>
    <row r="176" spans="1:65" s="2" customFormat="1" ht="21.75" customHeight="1">
      <c r="A176" s="28"/>
      <c r="B176" s="143"/>
      <c r="C176" s="167" t="s">
        <v>198</v>
      </c>
      <c r="D176" s="167" t="s">
        <v>541</v>
      </c>
      <c r="E176" s="168" t="s">
        <v>595</v>
      </c>
      <c r="F176" s="169" t="s">
        <v>596</v>
      </c>
      <c r="G176" s="170" t="s">
        <v>135</v>
      </c>
      <c r="H176" s="171">
        <v>2</v>
      </c>
      <c r="I176" s="172"/>
      <c r="J176" s="172"/>
      <c r="K176" s="173"/>
      <c r="L176" s="174"/>
      <c r="M176" s="175" t="s">
        <v>1</v>
      </c>
      <c r="N176" s="176" t="s">
        <v>33</v>
      </c>
      <c r="O176" s="153">
        <v>0</v>
      </c>
      <c r="P176" s="153">
        <f t="shared" si="9"/>
        <v>0</v>
      </c>
      <c r="Q176" s="153">
        <v>0</v>
      </c>
      <c r="R176" s="153">
        <f t="shared" si="10"/>
        <v>0</v>
      </c>
      <c r="S176" s="153">
        <v>0</v>
      </c>
      <c r="T176" s="154">
        <f t="shared" si="11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5" t="s">
        <v>191</v>
      </c>
      <c r="AT176" s="155" t="s">
        <v>541</v>
      </c>
      <c r="AU176" s="155" t="s">
        <v>79</v>
      </c>
      <c r="AY176" s="14" t="s">
        <v>129</v>
      </c>
      <c r="BE176" s="156">
        <f t="shared" si="12"/>
        <v>0</v>
      </c>
      <c r="BF176" s="156">
        <f t="shared" si="13"/>
        <v>0</v>
      </c>
      <c r="BG176" s="156">
        <f t="shared" si="14"/>
        <v>0</v>
      </c>
      <c r="BH176" s="156">
        <f t="shared" si="15"/>
        <v>0</v>
      </c>
      <c r="BI176" s="156">
        <f t="shared" si="16"/>
        <v>0</v>
      </c>
      <c r="BJ176" s="14" t="s">
        <v>79</v>
      </c>
      <c r="BK176" s="156">
        <f t="shared" si="17"/>
        <v>0</v>
      </c>
      <c r="BL176" s="14" t="s">
        <v>161</v>
      </c>
      <c r="BM176" s="155" t="s">
        <v>265</v>
      </c>
    </row>
    <row r="177" spans="1:65" s="2" customFormat="1" ht="21.75" customHeight="1">
      <c r="A177" s="28"/>
      <c r="B177" s="143"/>
      <c r="C177" s="144" t="s">
        <v>266</v>
      </c>
      <c r="D177" s="144" t="s">
        <v>132</v>
      </c>
      <c r="E177" s="145" t="s">
        <v>597</v>
      </c>
      <c r="F177" s="146" t="s">
        <v>598</v>
      </c>
      <c r="G177" s="147" t="s">
        <v>135</v>
      </c>
      <c r="H177" s="148">
        <v>2</v>
      </c>
      <c r="I177" s="149"/>
      <c r="J177" s="149"/>
      <c r="K177" s="150"/>
      <c r="L177" s="29"/>
      <c r="M177" s="151" t="s">
        <v>1</v>
      </c>
      <c r="N177" s="152" t="s">
        <v>33</v>
      </c>
      <c r="O177" s="153">
        <v>0</v>
      </c>
      <c r="P177" s="153">
        <f t="shared" si="9"/>
        <v>0</v>
      </c>
      <c r="Q177" s="153">
        <v>0</v>
      </c>
      <c r="R177" s="153">
        <f t="shared" si="10"/>
        <v>0</v>
      </c>
      <c r="S177" s="153">
        <v>0</v>
      </c>
      <c r="T177" s="154">
        <f t="shared" si="11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5" t="s">
        <v>161</v>
      </c>
      <c r="AT177" s="155" t="s">
        <v>132</v>
      </c>
      <c r="AU177" s="155" t="s">
        <v>79</v>
      </c>
      <c r="AY177" s="14" t="s">
        <v>129</v>
      </c>
      <c r="BE177" s="156">
        <f t="shared" si="12"/>
        <v>0</v>
      </c>
      <c r="BF177" s="156">
        <f t="shared" si="13"/>
        <v>0</v>
      </c>
      <c r="BG177" s="156">
        <f t="shared" si="14"/>
        <v>0</v>
      </c>
      <c r="BH177" s="156">
        <f t="shared" si="15"/>
        <v>0</v>
      </c>
      <c r="BI177" s="156">
        <f t="shared" si="16"/>
        <v>0</v>
      </c>
      <c r="BJ177" s="14" t="s">
        <v>79</v>
      </c>
      <c r="BK177" s="156">
        <f t="shared" si="17"/>
        <v>0</v>
      </c>
      <c r="BL177" s="14" t="s">
        <v>161</v>
      </c>
      <c r="BM177" s="155" t="s">
        <v>269</v>
      </c>
    </row>
    <row r="178" spans="1:65" s="2" customFormat="1" ht="21.75" customHeight="1">
      <c r="A178" s="28"/>
      <c r="B178" s="143"/>
      <c r="C178" s="167" t="s">
        <v>202</v>
      </c>
      <c r="D178" s="167" t="s">
        <v>541</v>
      </c>
      <c r="E178" s="168" t="s">
        <v>599</v>
      </c>
      <c r="F178" s="169" t="s">
        <v>600</v>
      </c>
      <c r="G178" s="170" t="s">
        <v>135</v>
      </c>
      <c r="H178" s="171">
        <v>2</v>
      </c>
      <c r="I178" s="172"/>
      <c r="J178" s="172"/>
      <c r="K178" s="173"/>
      <c r="L178" s="174"/>
      <c r="M178" s="175" t="s">
        <v>1</v>
      </c>
      <c r="N178" s="176" t="s">
        <v>33</v>
      </c>
      <c r="O178" s="153">
        <v>0</v>
      </c>
      <c r="P178" s="153">
        <f t="shared" si="9"/>
        <v>0</v>
      </c>
      <c r="Q178" s="153">
        <v>0</v>
      </c>
      <c r="R178" s="153">
        <f t="shared" si="10"/>
        <v>0</v>
      </c>
      <c r="S178" s="153">
        <v>0</v>
      </c>
      <c r="T178" s="154">
        <f t="shared" si="11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5" t="s">
        <v>191</v>
      </c>
      <c r="AT178" s="155" t="s">
        <v>541</v>
      </c>
      <c r="AU178" s="155" t="s">
        <v>79</v>
      </c>
      <c r="AY178" s="14" t="s">
        <v>129</v>
      </c>
      <c r="BE178" s="156">
        <f t="shared" si="12"/>
        <v>0</v>
      </c>
      <c r="BF178" s="156">
        <f t="shared" si="13"/>
        <v>0</v>
      </c>
      <c r="BG178" s="156">
        <f t="shared" si="14"/>
        <v>0</v>
      </c>
      <c r="BH178" s="156">
        <f t="shared" si="15"/>
        <v>0</v>
      </c>
      <c r="BI178" s="156">
        <f t="shared" si="16"/>
        <v>0</v>
      </c>
      <c r="BJ178" s="14" t="s">
        <v>79</v>
      </c>
      <c r="BK178" s="156">
        <f t="shared" si="17"/>
        <v>0</v>
      </c>
      <c r="BL178" s="14" t="s">
        <v>161</v>
      </c>
      <c r="BM178" s="155" t="s">
        <v>272</v>
      </c>
    </row>
    <row r="179" spans="1:65" s="2" customFormat="1" ht="21.75" customHeight="1">
      <c r="A179" s="28"/>
      <c r="B179" s="143"/>
      <c r="C179" s="144" t="s">
        <v>273</v>
      </c>
      <c r="D179" s="144" t="s">
        <v>132</v>
      </c>
      <c r="E179" s="145" t="s">
        <v>601</v>
      </c>
      <c r="F179" s="146" t="s">
        <v>602</v>
      </c>
      <c r="G179" s="147" t="s">
        <v>135</v>
      </c>
      <c r="H179" s="148">
        <v>2</v>
      </c>
      <c r="I179" s="149"/>
      <c r="J179" s="149"/>
      <c r="K179" s="150"/>
      <c r="L179" s="29"/>
      <c r="M179" s="151" t="s">
        <v>1</v>
      </c>
      <c r="N179" s="152" t="s">
        <v>33</v>
      </c>
      <c r="O179" s="153">
        <v>0</v>
      </c>
      <c r="P179" s="153">
        <f t="shared" si="9"/>
        <v>0</v>
      </c>
      <c r="Q179" s="153">
        <v>0</v>
      </c>
      <c r="R179" s="153">
        <f t="shared" si="10"/>
        <v>0</v>
      </c>
      <c r="S179" s="153">
        <v>0</v>
      </c>
      <c r="T179" s="154">
        <f t="shared" si="11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5" t="s">
        <v>161</v>
      </c>
      <c r="AT179" s="155" t="s">
        <v>132</v>
      </c>
      <c r="AU179" s="155" t="s">
        <v>79</v>
      </c>
      <c r="AY179" s="14" t="s">
        <v>129</v>
      </c>
      <c r="BE179" s="156">
        <f t="shared" si="12"/>
        <v>0</v>
      </c>
      <c r="BF179" s="156">
        <f t="shared" si="13"/>
        <v>0</v>
      </c>
      <c r="BG179" s="156">
        <f t="shared" si="14"/>
        <v>0</v>
      </c>
      <c r="BH179" s="156">
        <f t="shared" si="15"/>
        <v>0</v>
      </c>
      <c r="BI179" s="156">
        <f t="shared" si="16"/>
        <v>0</v>
      </c>
      <c r="BJ179" s="14" t="s">
        <v>79</v>
      </c>
      <c r="BK179" s="156">
        <f t="shared" si="17"/>
        <v>0</v>
      </c>
      <c r="BL179" s="14" t="s">
        <v>161</v>
      </c>
      <c r="BM179" s="155" t="s">
        <v>276</v>
      </c>
    </row>
    <row r="180" spans="1:65" s="2" customFormat="1" ht="21.75" customHeight="1">
      <c r="A180" s="28"/>
      <c r="B180" s="143"/>
      <c r="C180" s="167" t="s">
        <v>205</v>
      </c>
      <c r="D180" s="167" t="s">
        <v>541</v>
      </c>
      <c r="E180" s="168" t="s">
        <v>603</v>
      </c>
      <c r="F180" s="169" t="s">
        <v>604</v>
      </c>
      <c r="G180" s="170" t="s">
        <v>135</v>
      </c>
      <c r="H180" s="171">
        <v>2</v>
      </c>
      <c r="I180" s="172"/>
      <c r="J180" s="172"/>
      <c r="K180" s="173"/>
      <c r="L180" s="174"/>
      <c r="M180" s="175" t="s">
        <v>1</v>
      </c>
      <c r="N180" s="176" t="s">
        <v>33</v>
      </c>
      <c r="O180" s="153">
        <v>0</v>
      </c>
      <c r="P180" s="153">
        <f t="shared" si="9"/>
        <v>0</v>
      </c>
      <c r="Q180" s="153">
        <v>0</v>
      </c>
      <c r="R180" s="153">
        <f t="shared" si="10"/>
        <v>0</v>
      </c>
      <c r="S180" s="153">
        <v>0</v>
      </c>
      <c r="T180" s="154">
        <f t="shared" si="11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5" t="s">
        <v>191</v>
      </c>
      <c r="AT180" s="155" t="s">
        <v>541</v>
      </c>
      <c r="AU180" s="155" t="s">
        <v>79</v>
      </c>
      <c r="AY180" s="14" t="s">
        <v>129</v>
      </c>
      <c r="BE180" s="156">
        <f t="shared" si="12"/>
        <v>0</v>
      </c>
      <c r="BF180" s="156">
        <f t="shared" si="13"/>
        <v>0</v>
      </c>
      <c r="BG180" s="156">
        <f t="shared" si="14"/>
        <v>0</v>
      </c>
      <c r="BH180" s="156">
        <f t="shared" si="15"/>
        <v>0</v>
      </c>
      <c r="BI180" s="156">
        <f t="shared" si="16"/>
        <v>0</v>
      </c>
      <c r="BJ180" s="14" t="s">
        <v>79</v>
      </c>
      <c r="BK180" s="156">
        <f t="shared" si="17"/>
        <v>0</v>
      </c>
      <c r="BL180" s="14" t="s">
        <v>161</v>
      </c>
      <c r="BM180" s="155" t="s">
        <v>279</v>
      </c>
    </row>
    <row r="181" spans="1:65" s="2" customFormat="1" ht="21.75" customHeight="1">
      <c r="A181" s="28"/>
      <c r="B181" s="143"/>
      <c r="C181" s="144" t="s">
        <v>280</v>
      </c>
      <c r="D181" s="144" t="s">
        <v>132</v>
      </c>
      <c r="E181" s="145" t="s">
        <v>605</v>
      </c>
      <c r="F181" s="146" t="s">
        <v>606</v>
      </c>
      <c r="G181" s="147" t="s">
        <v>135</v>
      </c>
      <c r="H181" s="148">
        <v>2</v>
      </c>
      <c r="I181" s="149"/>
      <c r="J181" s="149"/>
      <c r="K181" s="150"/>
      <c r="L181" s="29"/>
      <c r="M181" s="151" t="s">
        <v>1</v>
      </c>
      <c r="N181" s="152" t="s">
        <v>33</v>
      </c>
      <c r="O181" s="153">
        <v>0</v>
      </c>
      <c r="P181" s="153">
        <f t="shared" si="9"/>
        <v>0</v>
      </c>
      <c r="Q181" s="153">
        <v>0</v>
      </c>
      <c r="R181" s="153">
        <f t="shared" si="10"/>
        <v>0</v>
      </c>
      <c r="S181" s="153">
        <v>0</v>
      </c>
      <c r="T181" s="154">
        <f t="shared" si="11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5" t="s">
        <v>161</v>
      </c>
      <c r="AT181" s="155" t="s">
        <v>132</v>
      </c>
      <c r="AU181" s="155" t="s">
        <v>79</v>
      </c>
      <c r="AY181" s="14" t="s">
        <v>129</v>
      </c>
      <c r="BE181" s="156">
        <f t="shared" si="12"/>
        <v>0</v>
      </c>
      <c r="BF181" s="156">
        <f t="shared" si="13"/>
        <v>0</v>
      </c>
      <c r="BG181" s="156">
        <f t="shared" si="14"/>
        <v>0</v>
      </c>
      <c r="BH181" s="156">
        <f t="shared" si="15"/>
        <v>0</v>
      </c>
      <c r="BI181" s="156">
        <f t="shared" si="16"/>
        <v>0</v>
      </c>
      <c r="BJ181" s="14" t="s">
        <v>79</v>
      </c>
      <c r="BK181" s="156">
        <f t="shared" si="17"/>
        <v>0</v>
      </c>
      <c r="BL181" s="14" t="s">
        <v>161</v>
      </c>
      <c r="BM181" s="155" t="s">
        <v>283</v>
      </c>
    </row>
    <row r="182" spans="1:65" s="2" customFormat="1" ht="21.75" customHeight="1">
      <c r="A182" s="28"/>
      <c r="B182" s="143"/>
      <c r="C182" s="167" t="s">
        <v>209</v>
      </c>
      <c r="D182" s="167" t="s">
        <v>541</v>
      </c>
      <c r="E182" s="168" t="s">
        <v>607</v>
      </c>
      <c r="F182" s="169" t="s">
        <v>608</v>
      </c>
      <c r="G182" s="170" t="s">
        <v>135</v>
      </c>
      <c r="H182" s="171">
        <v>2</v>
      </c>
      <c r="I182" s="172"/>
      <c r="J182" s="172"/>
      <c r="K182" s="173"/>
      <c r="L182" s="174"/>
      <c r="M182" s="175" t="s">
        <v>1</v>
      </c>
      <c r="N182" s="176" t="s">
        <v>33</v>
      </c>
      <c r="O182" s="153">
        <v>0</v>
      </c>
      <c r="P182" s="153">
        <f t="shared" si="9"/>
        <v>0</v>
      </c>
      <c r="Q182" s="153">
        <v>0</v>
      </c>
      <c r="R182" s="153">
        <f t="shared" si="10"/>
        <v>0</v>
      </c>
      <c r="S182" s="153">
        <v>0</v>
      </c>
      <c r="T182" s="154">
        <f t="shared" si="11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5" t="s">
        <v>191</v>
      </c>
      <c r="AT182" s="155" t="s">
        <v>541</v>
      </c>
      <c r="AU182" s="155" t="s">
        <v>79</v>
      </c>
      <c r="AY182" s="14" t="s">
        <v>129</v>
      </c>
      <c r="BE182" s="156">
        <f t="shared" si="12"/>
        <v>0</v>
      </c>
      <c r="BF182" s="156">
        <f t="shared" si="13"/>
        <v>0</v>
      </c>
      <c r="BG182" s="156">
        <f t="shared" si="14"/>
        <v>0</v>
      </c>
      <c r="BH182" s="156">
        <f t="shared" si="15"/>
        <v>0</v>
      </c>
      <c r="BI182" s="156">
        <f t="shared" si="16"/>
        <v>0</v>
      </c>
      <c r="BJ182" s="14" t="s">
        <v>79</v>
      </c>
      <c r="BK182" s="156">
        <f t="shared" si="17"/>
        <v>0</v>
      </c>
      <c r="BL182" s="14" t="s">
        <v>161</v>
      </c>
      <c r="BM182" s="155" t="s">
        <v>286</v>
      </c>
    </row>
    <row r="183" spans="1:65" s="2" customFormat="1" ht="21.75" customHeight="1">
      <c r="A183" s="28"/>
      <c r="B183" s="143"/>
      <c r="C183" s="144" t="s">
        <v>287</v>
      </c>
      <c r="D183" s="144" t="s">
        <v>132</v>
      </c>
      <c r="E183" s="145" t="s">
        <v>609</v>
      </c>
      <c r="F183" s="146" t="s">
        <v>610</v>
      </c>
      <c r="G183" s="147" t="s">
        <v>135</v>
      </c>
      <c r="H183" s="148">
        <v>18</v>
      </c>
      <c r="I183" s="149"/>
      <c r="J183" s="149"/>
      <c r="K183" s="150"/>
      <c r="L183" s="29"/>
      <c r="M183" s="151" t="s">
        <v>1</v>
      </c>
      <c r="N183" s="152" t="s">
        <v>33</v>
      </c>
      <c r="O183" s="153">
        <v>0</v>
      </c>
      <c r="P183" s="153">
        <f t="shared" si="9"/>
        <v>0</v>
      </c>
      <c r="Q183" s="153">
        <v>0</v>
      </c>
      <c r="R183" s="153">
        <f t="shared" si="10"/>
        <v>0</v>
      </c>
      <c r="S183" s="153">
        <v>0</v>
      </c>
      <c r="T183" s="154">
        <f t="shared" si="11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5" t="s">
        <v>161</v>
      </c>
      <c r="AT183" s="155" t="s">
        <v>132</v>
      </c>
      <c r="AU183" s="155" t="s">
        <v>79</v>
      </c>
      <c r="AY183" s="14" t="s">
        <v>129</v>
      </c>
      <c r="BE183" s="156">
        <f t="shared" si="12"/>
        <v>0</v>
      </c>
      <c r="BF183" s="156">
        <f t="shared" si="13"/>
        <v>0</v>
      </c>
      <c r="BG183" s="156">
        <f t="shared" si="14"/>
        <v>0</v>
      </c>
      <c r="BH183" s="156">
        <f t="shared" si="15"/>
        <v>0</v>
      </c>
      <c r="BI183" s="156">
        <f t="shared" si="16"/>
        <v>0</v>
      </c>
      <c r="BJ183" s="14" t="s">
        <v>79</v>
      </c>
      <c r="BK183" s="156">
        <f t="shared" si="17"/>
        <v>0</v>
      </c>
      <c r="BL183" s="14" t="s">
        <v>161</v>
      </c>
      <c r="BM183" s="155" t="s">
        <v>290</v>
      </c>
    </row>
    <row r="184" spans="1:65" s="2" customFormat="1" ht="21.75" customHeight="1">
      <c r="A184" s="28"/>
      <c r="B184" s="143"/>
      <c r="C184" s="167" t="s">
        <v>212</v>
      </c>
      <c r="D184" s="167" t="s">
        <v>541</v>
      </c>
      <c r="E184" s="168" t="s">
        <v>611</v>
      </c>
      <c r="F184" s="169" t="s">
        <v>612</v>
      </c>
      <c r="G184" s="170" t="s">
        <v>135</v>
      </c>
      <c r="H184" s="171">
        <v>18</v>
      </c>
      <c r="I184" s="172"/>
      <c r="J184" s="172"/>
      <c r="K184" s="173"/>
      <c r="L184" s="174"/>
      <c r="M184" s="175" t="s">
        <v>1</v>
      </c>
      <c r="N184" s="176" t="s">
        <v>33</v>
      </c>
      <c r="O184" s="153">
        <v>0</v>
      </c>
      <c r="P184" s="153">
        <f t="shared" si="9"/>
        <v>0</v>
      </c>
      <c r="Q184" s="153">
        <v>0</v>
      </c>
      <c r="R184" s="153">
        <f t="shared" si="10"/>
        <v>0</v>
      </c>
      <c r="S184" s="153">
        <v>0</v>
      </c>
      <c r="T184" s="154">
        <f t="shared" si="11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5" t="s">
        <v>191</v>
      </c>
      <c r="AT184" s="155" t="s">
        <v>541</v>
      </c>
      <c r="AU184" s="155" t="s">
        <v>79</v>
      </c>
      <c r="AY184" s="14" t="s">
        <v>129</v>
      </c>
      <c r="BE184" s="156">
        <f t="shared" si="12"/>
        <v>0</v>
      </c>
      <c r="BF184" s="156">
        <f t="shared" si="13"/>
        <v>0</v>
      </c>
      <c r="BG184" s="156">
        <f t="shared" si="14"/>
        <v>0</v>
      </c>
      <c r="BH184" s="156">
        <f t="shared" si="15"/>
        <v>0</v>
      </c>
      <c r="BI184" s="156">
        <f t="shared" si="16"/>
        <v>0</v>
      </c>
      <c r="BJ184" s="14" t="s">
        <v>79</v>
      </c>
      <c r="BK184" s="156">
        <f t="shared" si="17"/>
        <v>0</v>
      </c>
      <c r="BL184" s="14" t="s">
        <v>161</v>
      </c>
      <c r="BM184" s="155" t="s">
        <v>293</v>
      </c>
    </row>
    <row r="185" spans="1:65" s="2" customFormat="1" ht="21.75" customHeight="1">
      <c r="A185" s="28"/>
      <c r="B185" s="143"/>
      <c r="C185" s="144" t="s">
        <v>294</v>
      </c>
      <c r="D185" s="144" t="s">
        <v>132</v>
      </c>
      <c r="E185" s="145" t="s">
        <v>613</v>
      </c>
      <c r="F185" s="146" t="s">
        <v>614</v>
      </c>
      <c r="G185" s="147" t="s">
        <v>135</v>
      </c>
      <c r="H185" s="148">
        <v>18</v>
      </c>
      <c r="I185" s="149"/>
      <c r="J185" s="149"/>
      <c r="K185" s="150"/>
      <c r="L185" s="29"/>
      <c r="M185" s="151" t="s">
        <v>1</v>
      </c>
      <c r="N185" s="152" t="s">
        <v>33</v>
      </c>
      <c r="O185" s="153">
        <v>0</v>
      </c>
      <c r="P185" s="153">
        <f t="shared" si="9"/>
        <v>0</v>
      </c>
      <c r="Q185" s="153">
        <v>0</v>
      </c>
      <c r="R185" s="153">
        <f t="shared" si="10"/>
        <v>0</v>
      </c>
      <c r="S185" s="153">
        <v>0</v>
      </c>
      <c r="T185" s="154">
        <f t="shared" si="11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5" t="s">
        <v>161</v>
      </c>
      <c r="AT185" s="155" t="s">
        <v>132</v>
      </c>
      <c r="AU185" s="155" t="s">
        <v>79</v>
      </c>
      <c r="AY185" s="14" t="s">
        <v>129</v>
      </c>
      <c r="BE185" s="156">
        <f t="shared" si="12"/>
        <v>0</v>
      </c>
      <c r="BF185" s="156">
        <f t="shared" si="13"/>
        <v>0</v>
      </c>
      <c r="BG185" s="156">
        <f t="shared" si="14"/>
        <v>0</v>
      </c>
      <c r="BH185" s="156">
        <f t="shared" si="15"/>
        <v>0</v>
      </c>
      <c r="BI185" s="156">
        <f t="shared" si="16"/>
        <v>0</v>
      </c>
      <c r="BJ185" s="14" t="s">
        <v>79</v>
      </c>
      <c r="BK185" s="156">
        <f t="shared" si="17"/>
        <v>0</v>
      </c>
      <c r="BL185" s="14" t="s">
        <v>161</v>
      </c>
      <c r="BM185" s="155" t="s">
        <v>297</v>
      </c>
    </row>
    <row r="186" spans="1:65" s="2" customFormat="1" ht="20" customHeight="1">
      <c r="A186" s="28"/>
      <c r="B186" s="143"/>
      <c r="C186" s="167" t="s">
        <v>216</v>
      </c>
      <c r="D186" s="167" t="s">
        <v>541</v>
      </c>
      <c r="E186" s="168" t="s">
        <v>615</v>
      </c>
      <c r="F186" s="169" t="s">
        <v>616</v>
      </c>
      <c r="G186" s="170" t="s">
        <v>135</v>
      </c>
      <c r="H186" s="171">
        <v>18</v>
      </c>
      <c r="I186" s="172"/>
      <c r="J186" s="172"/>
      <c r="K186" s="173"/>
      <c r="L186" s="174"/>
      <c r="M186" s="175" t="s">
        <v>1</v>
      </c>
      <c r="N186" s="176" t="s">
        <v>33</v>
      </c>
      <c r="O186" s="153">
        <v>0</v>
      </c>
      <c r="P186" s="153">
        <f t="shared" si="9"/>
        <v>0</v>
      </c>
      <c r="Q186" s="153">
        <v>0</v>
      </c>
      <c r="R186" s="153">
        <f t="shared" si="10"/>
        <v>0</v>
      </c>
      <c r="S186" s="153">
        <v>0</v>
      </c>
      <c r="T186" s="154">
        <f t="shared" si="11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5" t="s">
        <v>191</v>
      </c>
      <c r="AT186" s="155" t="s">
        <v>541</v>
      </c>
      <c r="AU186" s="155" t="s">
        <v>79</v>
      </c>
      <c r="AY186" s="14" t="s">
        <v>129</v>
      </c>
      <c r="BE186" s="156">
        <f t="shared" si="12"/>
        <v>0</v>
      </c>
      <c r="BF186" s="156">
        <f t="shared" si="13"/>
        <v>0</v>
      </c>
      <c r="BG186" s="156">
        <f t="shared" si="14"/>
        <v>0</v>
      </c>
      <c r="BH186" s="156">
        <f t="shared" si="15"/>
        <v>0</v>
      </c>
      <c r="BI186" s="156">
        <f t="shared" si="16"/>
        <v>0</v>
      </c>
      <c r="BJ186" s="14" t="s">
        <v>79</v>
      </c>
      <c r="BK186" s="156">
        <f t="shared" si="17"/>
        <v>0</v>
      </c>
      <c r="BL186" s="14" t="s">
        <v>161</v>
      </c>
      <c r="BM186" s="155" t="s">
        <v>300</v>
      </c>
    </row>
    <row r="187" spans="1:65" s="2" customFormat="1" ht="16.5" customHeight="1">
      <c r="A187" s="28"/>
      <c r="B187" s="143"/>
      <c r="C187" s="144" t="s">
        <v>301</v>
      </c>
      <c r="D187" s="144" t="s">
        <v>132</v>
      </c>
      <c r="E187" s="145" t="s">
        <v>617</v>
      </c>
      <c r="F187" s="146" t="s">
        <v>618</v>
      </c>
      <c r="G187" s="147" t="s">
        <v>135</v>
      </c>
      <c r="H187" s="148">
        <v>2</v>
      </c>
      <c r="I187" s="149"/>
      <c r="J187" s="149"/>
      <c r="K187" s="150"/>
      <c r="L187" s="29"/>
      <c r="M187" s="151" t="s">
        <v>1</v>
      </c>
      <c r="N187" s="152" t="s">
        <v>33</v>
      </c>
      <c r="O187" s="153">
        <v>0</v>
      </c>
      <c r="P187" s="153">
        <f t="shared" si="9"/>
        <v>0</v>
      </c>
      <c r="Q187" s="153">
        <v>0</v>
      </c>
      <c r="R187" s="153">
        <f t="shared" si="10"/>
        <v>0</v>
      </c>
      <c r="S187" s="153">
        <v>0</v>
      </c>
      <c r="T187" s="154">
        <f t="shared" si="11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5" t="s">
        <v>161</v>
      </c>
      <c r="AT187" s="155" t="s">
        <v>132</v>
      </c>
      <c r="AU187" s="155" t="s">
        <v>79</v>
      </c>
      <c r="AY187" s="14" t="s">
        <v>129</v>
      </c>
      <c r="BE187" s="156">
        <f t="shared" si="12"/>
        <v>0</v>
      </c>
      <c r="BF187" s="156">
        <f t="shared" si="13"/>
        <v>0</v>
      </c>
      <c r="BG187" s="156">
        <f t="shared" si="14"/>
        <v>0</v>
      </c>
      <c r="BH187" s="156">
        <f t="shared" si="15"/>
        <v>0</v>
      </c>
      <c r="BI187" s="156">
        <f t="shared" si="16"/>
        <v>0</v>
      </c>
      <c r="BJ187" s="14" t="s">
        <v>79</v>
      </c>
      <c r="BK187" s="156">
        <f t="shared" si="17"/>
        <v>0</v>
      </c>
      <c r="BL187" s="14" t="s">
        <v>161</v>
      </c>
      <c r="BM187" s="155" t="s">
        <v>332</v>
      </c>
    </row>
    <row r="188" spans="1:65" s="2" customFormat="1" ht="16.5" customHeight="1">
      <c r="A188" s="28"/>
      <c r="B188" s="143"/>
      <c r="C188" s="167" t="s">
        <v>219</v>
      </c>
      <c r="D188" s="167" t="s">
        <v>541</v>
      </c>
      <c r="E188" s="168" t="s">
        <v>619</v>
      </c>
      <c r="F188" s="169" t="s">
        <v>620</v>
      </c>
      <c r="G188" s="170" t="s">
        <v>135</v>
      </c>
      <c r="H188" s="171">
        <v>2</v>
      </c>
      <c r="I188" s="172"/>
      <c r="J188" s="172"/>
      <c r="K188" s="173"/>
      <c r="L188" s="174"/>
      <c r="M188" s="175" t="s">
        <v>1</v>
      </c>
      <c r="N188" s="176" t="s">
        <v>33</v>
      </c>
      <c r="O188" s="153">
        <v>0</v>
      </c>
      <c r="P188" s="153">
        <f t="shared" si="9"/>
        <v>0</v>
      </c>
      <c r="Q188" s="153">
        <v>0</v>
      </c>
      <c r="R188" s="153">
        <f t="shared" si="10"/>
        <v>0</v>
      </c>
      <c r="S188" s="153">
        <v>0</v>
      </c>
      <c r="T188" s="154">
        <f t="shared" si="11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5" t="s">
        <v>191</v>
      </c>
      <c r="AT188" s="155" t="s">
        <v>541</v>
      </c>
      <c r="AU188" s="155" t="s">
        <v>79</v>
      </c>
      <c r="AY188" s="14" t="s">
        <v>129</v>
      </c>
      <c r="BE188" s="156">
        <f t="shared" si="12"/>
        <v>0</v>
      </c>
      <c r="BF188" s="156">
        <f t="shared" si="13"/>
        <v>0</v>
      </c>
      <c r="BG188" s="156">
        <f t="shared" si="14"/>
        <v>0</v>
      </c>
      <c r="BH188" s="156">
        <f t="shared" si="15"/>
        <v>0</v>
      </c>
      <c r="BI188" s="156">
        <f t="shared" si="16"/>
        <v>0</v>
      </c>
      <c r="BJ188" s="14" t="s">
        <v>79</v>
      </c>
      <c r="BK188" s="156">
        <f t="shared" si="17"/>
        <v>0</v>
      </c>
      <c r="BL188" s="14" t="s">
        <v>161</v>
      </c>
      <c r="BM188" s="155" t="s">
        <v>335</v>
      </c>
    </row>
    <row r="189" spans="1:65" s="2" customFormat="1" ht="21.75" customHeight="1">
      <c r="A189" s="28"/>
      <c r="B189" s="143"/>
      <c r="C189" s="144" t="s">
        <v>308</v>
      </c>
      <c r="D189" s="144" t="s">
        <v>132</v>
      </c>
      <c r="E189" s="145" t="s">
        <v>621</v>
      </c>
      <c r="F189" s="146" t="s">
        <v>622</v>
      </c>
      <c r="G189" s="147" t="s">
        <v>135</v>
      </c>
      <c r="H189" s="148">
        <v>4</v>
      </c>
      <c r="I189" s="149"/>
      <c r="J189" s="149"/>
      <c r="K189" s="150"/>
      <c r="L189" s="29"/>
      <c r="M189" s="151" t="s">
        <v>1</v>
      </c>
      <c r="N189" s="152" t="s">
        <v>33</v>
      </c>
      <c r="O189" s="153">
        <v>0</v>
      </c>
      <c r="P189" s="153">
        <f t="shared" si="9"/>
        <v>0</v>
      </c>
      <c r="Q189" s="153">
        <v>0</v>
      </c>
      <c r="R189" s="153">
        <f t="shared" si="10"/>
        <v>0</v>
      </c>
      <c r="S189" s="153">
        <v>0</v>
      </c>
      <c r="T189" s="154">
        <f t="shared" si="11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5" t="s">
        <v>161</v>
      </c>
      <c r="AT189" s="155" t="s">
        <v>132</v>
      </c>
      <c r="AU189" s="155" t="s">
        <v>79</v>
      </c>
      <c r="AY189" s="14" t="s">
        <v>129</v>
      </c>
      <c r="BE189" s="156">
        <f t="shared" si="12"/>
        <v>0</v>
      </c>
      <c r="BF189" s="156">
        <f t="shared" si="13"/>
        <v>0</v>
      </c>
      <c r="BG189" s="156">
        <f t="shared" si="14"/>
        <v>0</v>
      </c>
      <c r="BH189" s="156">
        <f t="shared" si="15"/>
        <v>0</v>
      </c>
      <c r="BI189" s="156">
        <f t="shared" si="16"/>
        <v>0</v>
      </c>
      <c r="BJ189" s="14" t="s">
        <v>79</v>
      </c>
      <c r="BK189" s="156">
        <f t="shared" si="17"/>
        <v>0</v>
      </c>
      <c r="BL189" s="14" t="s">
        <v>161</v>
      </c>
      <c r="BM189" s="155" t="s">
        <v>339</v>
      </c>
    </row>
    <row r="190" spans="1:65" s="2" customFormat="1" ht="16.5" customHeight="1">
      <c r="A190" s="28"/>
      <c r="B190" s="143"/>
      <c r="C190" s="167" t="s">
        <v>223</v>
      </c>
      <c r="D190" s="167" t="s">
        <v>541</v>
      </c>
      <c r="E190" s="168" t="s">
        <v>623</v>
      </c>
      <c r="F190" s="169" t="s">
        <v>624</v>
      </c>
      <c r="G190" s="170" t="s">
        <v>135</v>
      </c>
      <c r="H190" s="171">
        <v>4</v>
      </c>
      <c r="I190" s="172"/>
      <c r="J190" s="172"/>
      <c r="K190" s="173"/>
      <c r="L190" s="174"/>
      <c r="M190" s="175" t="s">
        <v>1</v>
      </c>
      <c r="N190" s="176" t="s">
        <v>33</v>
      </c>
      <c r="O190" s="153">
        <v>0</v>
      </c>
      <c r="P190" s="153">
        <f t="shared" si="9"/>
        <v>0</v>
      </c>
      <c r="Q190" s="153">
        <v>0</v>
      </c>
      <c r="R190" s="153">
        <f t="shared" si="10"/>
        <v>0</v>
      </c>
      <c r="S190" s="153">
        <v>0</v>
      </c>
      <c r="T190" s="154">
        <f t="shared" si="11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5" t="s">
        <v>191</v>
      </c>
      <c r="AT190" s="155" t="s">
        <v>541</v>
      </c>
      <c r="AU190" s="155" t="s">
        <v>79</v>
      </c>
      <c r="AY190" s="14" t="s">
        <v>129</v>
      </c>
      <c r="BE190" s="156">
        <f t="shared" si="12"/>
        <v>0</v>
      </c>
      <c r="BF190" s="156">
        <f t="shared" si="13"/>
        <v>0</v>
      </c>
      <c r="BG190" s="156">
        <f t="shared" si="14"/>
        <v>0</v>
      </c>
      <c r="BH190" s="156">
        <f t="shared" si="15"/>
        <v>0</v>
      </c>
      <c r="BI190" s="156">
        <f t="shared" si="16"/>
        <v>0</v>
      </c>
      <c r="BJ190" s="14" t="s">
        <v>79</v>
      </c>
      <c r="BK190" s="156">
        <f t="shared" si="17"/>
        <v>0</v>
      </c>
      <c r="BL190" s="14" t="s">
        <v>161</v>
      </c>
      <c r="BM190" s="155" t="s">
        <v>342</v>
      </c>
    </row>
    <row r="191" spans="1:65" s="2" customFormat="1" ht="21.75" customHeight="1">
      <c r="A191" s="28"/>
      <c r="B191" s="143"/>
      <c r="C191" s="144" t="s">
        <v>315</v>
      </c>
      <c r="D191" s="144" t="s">
        <v>132</v>
      </c>
      <c r="E191" s="145" t="s">
        <v>625</v>
      </c>
      <c r="F191" s="146" t="s">
        <v>626</v>
      </c>
      <c r="G191" s="147" t="s">
        <v>135</v>
      </c>
      <c r="H191" s="148">
        <v>2</v>
      </c>
      <c r="I191" s="149"/>
      <c r="J191" s="149"/>
      <c r="K191" s="150"/>
      <c r="L191" s="29"/>
      <c r="M191" s="151" t="s">
        <v>1</v>
      </c>
      <c r="N191" s="152" t="s">
        <v>33</v>
      </c>
      <c r="O191" s="153">
        <v>0</v>
      </c>
      <c r="P191" s="153">
        <f t="shared" ref="P191:P209" si="18">O191*H191</f>
        <v>0</v>
      </c>
      <c r="Q191" s="153">
        <v>0</v>
      </c>
      <c r="R191" s="153">
        <f t="shared" ref="R191:R209" si="19">Q191*H191</f>
        <v>0</v>
      </c>
      <c r="S191" s="153">
        <v>0</v>
      </c>
      <c r="T191" s="154">
        <f t="shared" ref="T191:T209" si="20"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5" t="s">
        <v>161</v>
      </c>
      <c r="AT191" s="155" t="s">
        <v>132</v>
      </c>
      <c r="AU191" s="155" t="s">
        <v>79</v>
      </c>
      <c r="AY191" s="14" t="s">
        <v>129</v>
      </c>
      <c r="BE191" s="156">
        <f t="shared" ref="BE191:BE209" si="21">IF(N191="základná",J191,0)</f>
        <v>0</v>
      </c>
      <c r="BF191" s="156">
        <f t="shared" ref="BF191:BF209" si="22">IF(N191="znížená",J191,0)</f>
        <v>0</v>
      </c>
      <c r="BG191" s="156">
        <f t="shared" ref="BG191:BG209" si="23">IF(N191="zákl. prenesená",J191,0)</f>
        <v>0</v>
      </c>
      <c r="BH191" s="156">
        <f t="shared" ref="BH191:BH209" si="24">IF(N191="zníž. prenesená",J191,0)</f>
        <v>0</v>
      </c>
      <c r="BI191" s="156">
        <f t="shared" ref="BI191:BI209" si="25">IF(N191="nulová",J191,0)</f>
        <v>0</v>
      </c>
      <c r="BJ191" s="14" t="s">
        <v>79</v>
      </c>
      <c r="BK191" s="156">
        <f t="shared" ref="BK191:BK209" si="26">ROUND(I191*H191,2)</f>
        <v>0</v>
      </c>
      <c r="BL191" s="14" t="s">
        <v>161</v>
      </c>
      <c r="BM191" s="155" t="s">
        <v>346</v>
      </c>
    </row>
    <row r="192" spans="1:65" s="2" customFormat="1" ht="16.5" customHeight="1">
      <c r="A192" s="28"/>
      <c r="B192" s="143"/>
      <c r="C192" s="167" t="s">
        <v>227</v>
      </c>
      <c r="D192" s="167" t="s">
        <v>541</v>
      </c>
      <c r="E192" s="168" t="s">
        <v>627</v>
      </c>
      <c r="F192" s="169" t="s">
        <v>628</v>
      </c>
      <c r="G192" s="170" t="s">
        <v>135</v>
      </c>
      <c r="H192" s="171">
        <v>2</v>
      </c>
      <c r="I192" s="172"/>
      <c r="J192" s="172"/>
      <c r="K192" s="173"/>
      <c r="L192" s="174"/>
      <c r="M192" s="175" t="s">
        <v>1</v>
      </c>
      <c r="N192" s="176" t="s">
        <v>33</v>
      </c>
      <c r="O192" s="153">
        <v>0</v>
      </c>
      <c r="P192" s="153">
        <f t="shared" si="18"/>
        <v>0</v>
      </c>
      <c r="Q192" s="153">
        <v>0</v>
      </c>
      <c r="R192" s="153">
        <f t="shared" si="19"/>
        <v>0</v>
      </c>
      <c r="S192" s="153">
        <v>0</v>
      </c>
      <c r="T192" s="154">
        <f t="shared" si="20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5" t="s">
        <v>191</v>
      </c>
      <c r="AT192" s="155" t="s">
        <v>541</v>
      </c>
      <c r="AU192" s="155" t="s">
        <v>79</v>
      </c>
      <c r="AY192" s="14" t="s">
        <v>129</v>
      </c>
      <c r="BE192" s="156">
        <f t="shared" si="21"/>
        <v>0</v>
      </c>
      <c r="BF192" s="156">
        <f t="shared" si="22"/>
        <v>0</v>
      </c>
      <c r="BG192" s="156">
        <f t="shared" si="23"/>
        <v>0</v>
      </c>
      <c r="BH192" s="156">
        <f t="shared" si="24"/>
        <v>0</v>
      </c>
      <c r="BI192" s="156">
        <f t="shared" si="25"/>
        <v>0</v>
      </c>
      <c r="BJ192" s="14" t="s">
        <v>79</v>
      </c>
      <c r="BK192" s="156">
        <f t="shared" si="26"/>
        <v>0</v>
      </c>
      <c r="BL192" s="14" t="s">
        <v>161</v>
      </c>
      <c r="BM192" s="155" t="s">
        <v>349</v>
      </c>
    </row>
    <row r="193" spans="1:65" s="2" customFormat="1" ht="16.5" customHeight="1">
      <c r="A193" s="28"/>
      <c r="B193" s="143"/>
      <c r="C193" s="144" t="s">
        <v>322</v>
      </c>
      <c r="D193" s="144" t="s">
        <v>132</v>
      </c>
      <c r="E193" s="145" t="s">
        <v>629</v>
      </c>
      <c r="F193" s="146" t="s">
        <v>630</v>
      </c>
      <c r="G193" s="147" t="s">
        <v>135</v>
      </c>
      <c r="H193" s="148">
        <v>2</v>
      </c>
      <c r="I193" s="149"/>
      <c r="J193" s="149"/>
      <c r="K193" s="150"/>
      <c r="L193" s="29"/>
      <c r="M193" s="151" t="s">
        <v>1</v>
      </c>
      <c r="N193" s="152" t="s">
        <v>33</v>
      </c>
      <c r="O193" s="153">
        <v>0</v>
      </c>
      <c r="P193" s="153">
        <f t="shared" si="18"/>
        <v>0</v>
      </c>
      <c r="Q193" s="153">
        <v>0</v>
      </c>
      <c r="R193" s="153">
        <f t="shared" si="19"/>
        <v>0</v>
      </c>
      <c r="S193" s="153">
        <v>0</v>
      </c>
      <c r="T193" s="154">
        <f t="shared" si="20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5" t="s">
        <v>161</v>
      </c>
      <c r="AT193" s="155" t="s">
        <v>132</v>
      </c>
      <c r="AU193" s="155" t="s">
        <v>79</v>
      </c>
      <c r="AY193" s="14" t="s">
        <v>129</v>
      </c>
      <c r="BE193" s="156">
        <f t="shared" si="21"/>
        <v>0</v>
      </c>
      <c r="BF193" s="156">
        <f t="shared" si="22"/>
        <v>0</v>
      </c>
      <c r="BG193" s="156">
        <f t="shared" si="23"/>
        <v>0</v>
      </c>
      <c r="BH193" s="156">
        <f t="shared" si="24"/>
        <v>0</v>
      </c>
      <c r="BI193" s="156">
        <f t="shared" si="25"/>
        <v>0</v>
      </c>
      <c r="BJ193" s="14" t="s">
        <v>79</v>
      </c>
      <c r="BK193" s="156">
        <f t="shared" si="26"/>
        <v>0</v>
      </c>
      <c r="BL193" s="14" t="s">
        <v>161</v>
      </c>
      <c r="BM193" s="155" t="s">
        <v>383</v>
      </c>
    </row>
    <row r="194" spans="1:65" s="2" customFormat="1" ht="16.5" customHeight="1">
      <c r="A194" s="28"/>
      <c r="B194" s="143"/>
      <c r="C194" s="167" t="s">
        <v>231</v>
      </c>
      <c r="D194" s="167" t="s">
        <v>541</v>
      </c>
      <c r="E194" s="168" t="s">
        <v>631</v>
      </c>
      <c r="F194" s="169" t="s">
        <v>632</v>
      </c>
      <c r="G194" s="170" t="s">
        <v>135</v>
      </c>
      <c r="H194" s="171">
        <v>2</v>
      </c>
      <c r="I194" s="172"/>
      <c r="J194" s="172"/>
      <c r="K194" s="173"/>
      <c r="L194" s="174"/>
      <c r="M194" s="175" t="s">
        <v>1</v>
      </c>
      <c r="N194" s="176" t="s">
        <v>33</v>
      </c>
      <c r="O194" s="153">
        <v>0</v>
      </c>
      <c r="P194" s="153">
        <f t="shared" si="18"/>
        <v>0</v>
      </c>
      <c r="Q194" s="153">
        <v>0</v>
      </c>
      <c r="R194" s="153">
        <f t="shared" si="19"/>
        <v>0</v>
      </c>
      <c r="S194" s="153">
        <v>0</v>
      </c>
      <c r="T194" s="154">
        <f t="shared" si="20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5" t="s">
        <v>191</v>
      </c>
      <c r="AT194" s="155" t="s">
        <v>541</v>
      </c>
      <c r="AU194" s="155" t="s">
        <v>79</v>
      </c>
      <c r="AY194" s="14" t="s">
        <v>129</v>
      </c>
      <c r="BE194" s="156">
        <f t="shared" si="21"/>
        <v>0</v>
      </c>
      <c r="BF194" s="156">
        <f t="shared" si="22"/>
        <v>0</v>
      </c>
      <c r="BG194" s="156">
        <f t="shared" si="23"/>
        <v>0</v>
      </c>
      <c r="BH194" s="156">
        <f t="shared" si="24"/>
        <v>0</v>
      </c>
      <c r="BI194" s="156">
        <f t="shared" si="25"/>
        <v>0</v>
      </c>
      <c r="BJ194" s="14" t="s">
        <v>79</v>
      </c>
      <c r="BK194" s="156">
        <f t="shared" si="26"/>
        <v>0</v>
      </c>
      <c r="BL194" s="14" t="s">
        <v>161</v>
      </c>
      <c r="BM194" s="155" t="s">
        <v>386</v>
      </c>
    </row>
    <row r="195" spans="1:65" s="2" customFormat="1" ht="16.5" customHeight="1">
      <c r="A195" s="28"/>
      <c r="B195" s="143"/>
      <c r="C195" s="144" t="s">
        <v>329</v>
      </c>
      <c r="D195" s="144" t="s">
        <v>132</v>
      </c>
      <c r="E195" s="145" t="s">
        <v>633</v>
      </c>
      <c r="F195" s="146" t="s">
        <v>634</v>
      </c>
      <c r="G195" s="147" t="s">
        <v>135</v>
      </c>
      <c r="H195" s="148">
        <v>2</v>
      </c>
      <c r="I195" s="149"/>
      <c r="J195" s="149"/>
      <c r="K195" s="150"/>
      <c r="L195" s="29"/>
      <c r="M195" s="151" t="s">
        <v>1</v>
      </c>
      <c r="N195" s="152" t="s">
        <v>33</v>
      </c>
      <c r="O195" s="153">
        <v>0</v>
      </c>
      <c r="P195" s="153">
        <f t="shared" si="18"/>
        <v>0</v>
      </c>
      <c r="Q195" s="153">
        <v>0</v>
      </c>
      <c r="R195" s="153">
        <f t="shared" si="19"/>
        <v>0</v>
      </c>
      <c r="S195" s="153">
        <v>0</v>
      </c>
      <c r="T195" s="154">
        <f t="shared" si="20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5" t="s">
        <v>161</v>
      </c>
      <c r="AT195" s="155" t="s">
        <v>132</v>
      </c>
      <c r="AU195" s="155" t="s">
        <v>79</v>
      </c>
      <c r="AY195" s="14" t="s">
        <v>129</v>
      </c>
      <c r="BE195" s="156">
        <f t="shared" si="21"/>
        <v>0</v>
      </c>
      <c r="BF195" s="156">
        <f t="shared" si="22"/>
        <v>0</v>
      </c>
      <c r="BG195" s="156">
        <f t="shared" si="23"/>
        <v>0</v>
      </c>
      <c r="BH195" s="156">
        <f t="shared" si="24"/>
        <v>0</v>
      </c>
      <c r="BI195" s="156">
        <f t="shared" si="25"/>
        <v>0</v>
      </c>
      <c r="BJ195" s="14" t="s">
        <v>79</v>
      </c>
      <c r="BK195" s="156">
        <f t="shared" si="26"/>
        <v>0</v>
      </c>
      <c r="BL195" s="14" t="s">
        <v>161</v>
      </c>
      <c r="BM195" s="155" t="s">
        <v>390</v>
      </c>
    </row>
    <row r="196" spans="1:65" s="2" customFormat="1" ht="16.5" customHeight="1">
      <c r="A196" s="28"/>
      <c r="B196" s="143"/>
      <c r="C196" s="167" t="s">
        <v>234</v>
      </c>
      <c r="D196" s="167" t="s">
        <v>541</v>
      </c>
      <c r="E196" s="168" t="s">
        <v>635</v>
      </c>
      <c r="F196" s="169" t="s">
        <v>636</v>
      </c>
      <c r="G196" s="170" t="s">
        <v>135</v>
      </c>
      <c r="H196" s="171">
        <v>2</v>
      </c>
      <c r="I196" s="172"/>
      <c r="J196" s="172"/>
      <c r="K196" s="173"/>
      <c r="L196" s="174"/>
      <c r="M196" s="175" t="s">
        <v>1</v>
      </c>
      <c r="N196" s="176" t="s">
        <v>33</v>
      </c>
      <c r="O196" s="153">
        <v>0</v>
      </c>
      <c r="P196" s="153">
        <f t="shared" si="18"/>
        <v>0</v>
      </c>
      <c r="Q196" s="153">
        <v>0</v>
      </c>
      <c r="R196" s="153">
        <f t="shared" si="19"/>
        <v>0</v>
      </c>
      <c r="S196" s="153">
        <v>0</v>
      </c>
      <c r="T196" s="154">
        <f t="shared" si="20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5" t="s">
        <v>191</v>
      </c>
      <c r="AT196" s="155" t="s">
        <v>541</v>
      </c>
      <c r="AU196" s="155" t="s">
        <v>79</v>
      </c>
      <c r="AY196" s="14" t="s">
        <v>129</v>
      </c>
      <c r="BE196" s="156">
        <f t="shared" si="21"/>
        <v>0</v>
      </c>
      <c r="BF196" s="156">
        <f t="shared" si="22"/>
        <v>0</v>
      </c>
      <c r="BG196" s="156">
        <f t="shared" si="23"/>
        <v>0</v>
      </c>
      <c r="BH196" s="156">
        <f t="shared" si="24"/>
        <v>0</v>
      </c>
      <c r="BI196" s="156">
        <f t="shared" si="25"/>
        <v>0</v>
      </c>
      <c r="BJ196" s="14" t="s">
        <v>79</v>
      </c>
      <c r="BK196" s="156">
        <f t="shared" si="26"/>
        <v>0</v>
      </c>
      <c r="BL196" s="14" t="s">
        <v>161</v>
      </c>
      <c r="BM196" s="155" t="s">
        <v>393</v>
      </c>
    </row>
    <row r="197" spans="1:65" s="2" customFormat="1" ht="16.5" customHeight="1">
      <c r="A197" s="28"/>
      <c r="B197" s="143"/>
      <c r="C197" s="144" t="s">
        <v>336</v>
      </c>
      <c r="D197" s="144" t="s">
        <v>132</v>
      </c>
      <c r="E197" s="145" t="s">
        <v>637</v>
      </c>
      <c r="F197" s="146" t="s">
        <v>638</v>
      </c>
      <c r="G197" s="147" t="s">
        <v>135</v>
      </c>
      <c r="H197" s="148">
        <v>4</v>
      </c>
      <c r="I197" s="149"/>
      <c r="J197" s="149"/>
      <c r="K197" s="150"/>
      <c r="L197" s="29"/>
      <c r="M197" s="151" t="s">
        <v>1</v>
      </c>
      <c r="N197" s="152" t="s">
        <v>33</v>
      </c>
      <c r="O197" s="153">
        <v>0</v>
      </c>
      <c r="P197" s="153">
        <f t="shared" si="18"/>
        <v>0</v>
      </c>
      <c r="Q197" s="153">
        <v>0</v>
      </c>
      <c r="R197" s="153">
        <f t="shared" si="19"/>
        <v>0</v>
      </c>
      <c r="S197" s="153">
        <v>0</v>
      </c>
      <c r="T197" s="154">
        <f t="shared" si="20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5" t="s">
        <v>161</v>
      </c>
      <c r="AT197" s="155" t="s">
        <v>132</v>
      </c>
      <c r="AU197" s="155" t="s">
        <v>79</v>
      </c>
      <c r="AY197" s="14" t="s">
        <v>129</v>
      </c>
      <c r="BE197" s="156">
        <f t="shared" si="21"/>
        <v>0</v>
      </c>
      <c r="BF197" s="156">
        <f t="shared" si="22"/>
        <v>0</v>
      </c>
      <c r="BG197" s="156">
        <f t="shared" si="23"/>
        <v>0</v>
      </c>
      <c r="BH197" s="156">
        <f t="shared" si="24"/>
        <v>0</v>
      </c>
      <c r="BI197" s="156">
        <f t="shared" si="25"/>
        <v>0</v>
      </c>
      <c r="BJ197" s="14" t="s">
        <v>79</v>
      </c>
      <c r="BK197" s="156">
        <f t="shared" si="26"/>
        <v>0</v>
      </c>
      <c r="BL197" s="14" t="s">
        <v>161</v>
      </c>
      <c r="BM197" s="155" t="s">
        <v>397</v>
      </c>
    </row>
    <row r="198" spans="1:65" s="2" customFormat="1" ht="16.5" customHeight="1">
      <c r="A198" s="28"/>
      <c r="B198" s="143"/>
      <c r="C198" s="167" t="s">
        <v>238</v>
      </c>
      <c r="D198" s="167" t="s">
        <v>541</v>
      </c>
      <c r="E198" s="168" t="s">
        <v>639</v>
      </c>
      <c r="F198" s="169" t="s">
        <v>640</v>
      </c>
      <c r="G198" s="170" t="s">
        <v>135</v>
      </c>
      <c r="H198" s="171">
        <v>4</v>
      </c>
      <c r="I198" s="172"/>
      <c r="J198" s="172"/>
      <c r="K198" s="173"/>
      <c r="L198" s="174"/>
      <c r="M198" s="175" t="s">
        <v>1</v>
      </c>
      <c r="N198" s="176" t="s">
        <v>33</v>
      </c>
      <c r="O198" s="153">
        <v>0</v>
      </c>
      <c r="P198" s="153">
        <f t="shared" si="18"/>
        <v>0</v>
      </c>
      <c r="Q198" s="153">
        <v>0</v>
      </c>
      <c r="R198" s="153">
        <f t="shared" si="19"/>
        <v>0</v>
      </c>
      <c r="S198" s="153">
        <v>0</v>
      </c>
      <c r="T198" s="154">
        <f t="shared" si="20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5" t="s">
        <v>191</v>
      </c>
      <c r="AT198" s="155" t="s">
        <v>541</v>
      </c>
      <c r="AU198" s="155" t="s">
        <v>79</v>
      </c>
      <c r="AY198" s="14" t="s">
        <v>129</v>
      </c>
      <c r="BE198" s="156">
        <f t="shared" si="21"/>
        <v>0</v>
      </c>
      <c r="BF198" s="156">
        <f t="shared" si="22"/>
        <v>0</v>
      </c>
      <c r="BG198" s="156">
        <f t="shared" si="23"/>
        <v>0</v>
      </c>
      <c r="BH198" s="156">
        <f t="shared" si="24"/>
        <v>0</v>
      </c>
      <c r="BI198" s="156">
        <f t="shared" si="25"/>
        <v>0</v>
      </c>
      <c r="BJ198" s="14" t="s">
        <v>79</v>
      </c>
      <c r="BK198" s="156">
        <f t="shared" si="26"/>
        <v>0</v>
      </c>
      <c r="BL198" s="14" t="s">
        <v>161</v>
      </c>
      <c r="BM198" s="155" t="s">
        <v>400</v>
      </c>
    </row>
    <row r="199" spans="1:65" s="2" customFormat="1" ht="16.5" customHeight="1">
      <c r="A199" s="28"/>
      <c r="B199" s="143"/>
      <c r="C199" s="144" t="s">
        <v>343</v>
      </c>
      <c r="D199" s="144" t="s">
        <v>132</v>
      </c>
      <c r="E199" s="145" t="s">
        <v>641</v>
      </c>
      <c r="F199" s="146" t="s">
        <v>642</v>
      </c>
      <c r="G199" s="147" t="s">
        <v>135</v>
      </c>
      <c r="H199" s="148">
        <v>18</v>
      </c>
      <c r="I199" s="149"/>
      <c r="J199" s="149"/>
      <c r="K199" s="150"/>
      <c r="L199" s="29"/>
      <c r="M199" s="151" t="s">
        <v>1</v>
      </c>
      <c r="N199" s="152" t="s">
        <v>33</v>
      </c>
      <c r="O199" s="153">
        <v>0</v>
      </c>
      <c r="P199" s="153">
        <f t="shared" si="18"/>
        <v>0</v>
      </c>
      <c r="Q199" s="153">
        <v>0</v>
      </c>
      <c r="R199" s="153">
        <f t="shared" si="19"/>
        <v>0</v>
      </c>
      <c r="S199" s="153">
        <v>0</v>
      </c>
      <c r="T199" s="154">
        <f t="shared" si="20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5" t="s">
        <v>161</v>
      </c>
      <c r="AT199" s="155" t="s">
        <v>132</v>
      </c>
      <c r="AU199" s="155" t="s">
        <v>79</v>
      </c>
      <c r="AY199" s="14" t="s">
        <v>129</v>
      </c>
      <c r="BE199" s="156">
        <f t="shared" si="21"/>
        <v>0</v>
      </c>
      <c r="BF199" s="156">
        <f t="shared" si="22"/>
        <v>0</v>
      </c>
      <c r="BG199" s="156">
        <f t="shared" si="23"/>
        <v>0</v>
      </c>
      <c r="BH199" s="156">
        <f t="shared" si="24"/>
        <v>0</v>
      </c>
      <c r="BI199" s="156">
        <f t="shared" si="25"/>
        <v>0</v>
      </c>
      <c r="BJ199" s="14" t="s">
        <v>79</v>
      </c>
      <c r="BK199" s="156">
        <f t="shared" si="26"/>
        <v>0</v>
      </c>
      <c r="BL199" s="14" t="s">
        <v>161</v>
      </c>
      <c r="BM199" s="155" t="s">
        <v>404</v>
      </c>
    </row>
    <row r="200" spans="1:65" s="2" customFormat="1" ht="16.5" customHeight="1">
      <c r="A200" s="28"/>
      <c r="B200" s="143"/>
      <c r="C200" s="167" t="s">
        <v>241</v>
      </c>
      <c r="D200" s="167" t="s">
        <v>541</v>
      </c>
      <c r="E200" s="168" t="s">
        <v>643</v>
      </c>
      <c r="F200" s="169" t="s">
        <v>644</v>
      </c>
      <c r="G200" s="170" t="s">
        <v>135</v>
      </c>
      <c r="H200" s="171">
        <v>18</v>
      </c>
      <c r="I200" s="172"/>
      <c r="J200" s="172"/>
      <c r="K200" s="173"/>
      <c r="L200" s="174"/>
      <c r="M200" s="175" t="s">
        <v>1</v>
      </c>
      <c r="N200" s="176" t="s">
        <v>33</v>
      </c>
      <c r="O200" s="153">
        <v>0</v>
      </c>
      <c r="P200" s="153">
        <f t="shared" si="18"/>
        <v>0</v>
      </c>
      <c r="Q200" s="153">
        <v>0</v>
      </c>
      <c r="R200" s="153">
        <f t="shared" si="19"/>
        <v>0</v>
      </c>
      <c r="S200" s="153">
        <v>0</v>
      </c>
      <c r="T200" s="154">
        <f t="shared" si="20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5" t="s">
        <v>191</v>
      </c>
      <c r="AT200" s="155" t="s">
        <v>541</v>
      </c>
      <c r="AU200" s="155" t="s">
        <v>79</v>
      </c>
      <c r="AY200" s="14" t="s">
        <v>129</v>
      </c>
      <c r="BE200" s="156">
        <f t="shared" si="21"/>
        <v>0</v>
      </c>
      <c r="BF200" s="156">
        <f t="shared" si="22"/>
        <v>0</v>
      </c>
      <c r="BG200" s="156">
        <f t="shared" si="23"/>
        <v>0</v>
      </c>
      <c r="BH200" s="156">
        <f t="shared" si="24"/>
        <v>0</v>
      </c>
      <c r="BI200" s="156">
        <f t="shared" si="25"/>
        <v>0</v>
      </c>
      <c r="BJ200" s="14" t="s">
        <v>79</v>
      </c>
      <c r="BK200" s="156">
        <f t="shared" si="26"/>
        <v>0</v>
      </c>
      <c r="BL200" s="14" t="s">
        <v>161</v>
      </c>
      <c r="BM200" s="155" t="s">
        <v>407</v>
      </c>
    </row>
    <row r="201" spans="1:65" s="2" customFormat="1" ht="16.5" customHeight="1">
      <c r="A201" s="28"/>
      <c r="B201" s="143"/>
      <c r="C201" s="144" t="s">
        <v>350</v>
      </c>
      <c r="D201" s="144" t="s">
        <v>132</v>
      </c>
      <c r="E201" s="145" t="s">
        <v>645</v>
      </c>
      <c r="F201" s="146" t="s">
        <v>646</v>
      </c>
      <c r="G201" s="147" t="s">
        <v>135</v>
      </c>
      <c r="H201" s="148">
        <v>18</v>
      </c>
      <c r="I201" s="149"/>
      <c r="J201" s="149"/>
      <c r="K201" s="150"/>
      <c r="L201" s="29"/>
      <c r="M201" s="151" t="s">
        <v>1</v>
      </c>
      <c r="N201" s="152" t="s">
        <v>33</v>
      </c>
      <c r="O201" s="153">
        <v>0</v>
      </c>
      <c r="P201" s="153">
        <f t="shared" si="18"/>
        <v>0</v>
      </c>
      <c r="Q201" s="153">
        <v>0</v>
      </c>
      <c r="R201" s="153">
        <f t="shared" si="19"/>
        <v>0</v>
      </c>
      <c r="S201" s="153">
        <v>0</v>
      </c>
      <c r="T201" s="154">
        <f t="shared" si="20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5" t="s">
        <v>161</v>
      </c>
      <c r="AT201" s="155" t="s">
        <v>132</v>
      </c>
      <c r="AU201" s="155" t="s">
        <v>79</v>
      </c>
      <c r="AY201" s="14" t="s">
        <v>129</v>
      </c>
      <c r="BE201" s="156">
        <f t="shared" si="21"/>
        <v>0</v>
      </c>
      <c r="BF201" s="156">
        <f t="shared" si="22"/>
        <v>0</v>
      </c>
      <c r="BG201" s="156">
        <f t="shared" si="23"/>
        <v>0</v>
      </c>
      <c r="BH201" s="156">
        <f t="shared" si="24"/>
        <v>0</v>
      </c>
      <c r="BI201" s="156">
        <f t="shared" si="25"/>
        <v>0</v>
      </c>
      <c r="BJ201" s="14" t="s">
        <v>79</v>
      </c>
      <c r="BK201" s="156">
        <f t="shared" si="26"/>
        <v>0</v>
      </c>
      <c r="BL201" s="14" t="s">
        <v>161</v>
      </c>
      <c r="BM201" s="155" t="s">
        <v>409</v>
      </c>
    </row>
    <row r="202" spans="1:65" s="2" customFormat="1" ht="16.5" customHeight="1">
      <c r="A202" s="28"/>
      <c r="B202" s="143"/>
      <c r="C202" s="167" t="s">
        <v>245</v>
      </c>
      <c r="D202" s="167" t="s">
        <v>541</v>
      </c>
      <c r="E202" s="168" t="s">
        <v>647</v>
      </c>
      <c r="F202" s="169" t="s">
        <v>648</v>
      </c>
      <c r="G202" s="170" t="s">
        <v>135</v>
      </c>
      <c r="H202" s="171">
        <v>18</v>
      </c>
      <c r="I202" s="172"/>
      <c r="J202" s="172"/>
      <c r="K202" s="173"/>
      <c r="L202" s="174"/>
      <c r="M202" s="175" t="s">
        <v>1</v>
      </c>
      <c r="N202" s="176" t="s">
        <v>33</v>
      </c>
      <c r="O202" s="153">
        <v>0</v>
      </c>
      <c r="P202" s="153">
        <f t="shared" si="18"/>
        <v>0</v>
      </c>
      <c r="Q202" s="153">
        <v>0</v>
      </c>
      <c r="R202" s="153">
        <f t="shared" si="19"/>
        <v>0</v>
      </c>
      <c r="S202" s="153">
        <v>0</v>
      </c>
      <c r="T202" s="154">
        <f t="shared" si="20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5" t="s">
        <v>191</v>
      </c>
      <c r="AT202" s="155" t="s">
        <v>541</v>
      </c>
      <c r="AU202" s="155" t="s">
        <v>79</v>
      </c>
      <c r="AY202" s="14" t="s">
        <v>129</v>
      </c>
      <c r="BE202" s="156">
        <f t="shared" si="21"/>
        <v>0</v>
      </c>
      <c r="BF202" s="156">
        <f t="shared" si="22"/>
        <v>0</v>
      </c>
      <c r="BG202" s="156">
        <f t="shared" si="23"/>
        <v>0</v>
      </c>
      <c r="BH202" s="156">
        <f t="shared" si="24"/>
        <v>0</v>
      </c>
      <c r="BI202" s="156">
        <f t="shared" si="25"/>
        <v>0</v>
      </c>
      <c r="BJ202" s="14" t="s">
        <v>79</v>
      </c>
      <c r="BK202" s="156">
        <f t="shared" si="26"/>
        <v>0</v>
      </c>
      <c r="BL202" s="14" t="s">
        <v>161</v>
      </c>
      <c r="BM202" s="155" t="s">
        <v>412</v>
      </c>
    </row>
    <row r="203" spans="1:65" s="2" customFormat="1" ht="16.5" customHeight="1">
      <c r="A203" s="28"/>
      <c r="B203" s="143"/>
      <c r="C203" s="144" t="s">
        <v>357</v>
      </c>
      <c r="D203" s="144" t="s">
        <v>132</v>
      </c>
      <c r="E203" s="145" t="s">
        <v>637</v>
      </c>
      <c r="F203" s="146" t="s">
        <v>638</v>
      </c>
      <c r="G203" s="147" t="s">
        <v>135</v>
      </c>
      <c r="H203" s="148">
        <v>36</v>
      </c>
      <c r="I203" s="149"/>
      <c r="J203" s="149"/>
      <c r="K203" s="150"/>
      <c r="L203" s="29"/>
      <c r="M203" s="151" t="s">
        <v>1</v>
      </c>
      <c r="N203" s="152" t="s">
        <v>33</v>
      </c>
      <c r="O203" s="153">
        <v>0</v>
      </c>
      <c r="P203" s="153">
        <f t="shared" si="18"/>
        <v>0</v>
      </c>
      <c r="Q203" s="153">
        <v>0</v>
      </c>
      <c r="R203" s="153">
        <f t="shared" si="19"/>
        <v>0</v>
      </c>
      <c r="S203" s="153">
        <v>0</v>
      </c>
      <c r="T203" s="154">
        <f t="shared" si="20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5" t="s">
        <v>161</v>
      </c>
      <c r="AT203" s="155" t="s">
        <v>132</v>
      </c>
      <c r="AU203" s="155" t="s">
        <v>79</v>
      </c>
      <c r="AY203" s="14" t="s">
        <v>129</v>
      </c>
      <c r="BE203" s="156">
        <f t="shared" si="21"/>
        <v>0</v>
      </c>
      <c r="BF203" s="156">
        <f t="shared" si="22"/>
        <v>0</v>
      </c>
      <c r="BG203" s="156">
        <f t="shared" si="23"/>
        <v>0</v>
      </c>
      <c r="BH203" s="156">
        <f t="shared" si="24"/>
        <v>0</v>
      </c>
      <c r="BI203" s="156">
        <f t="shared" si="25"/>
        <v>0</v>
      </c>
      <c r="BJ203" s="14" t="s">
        <v>79</v>
      </c>
      <c r="BK203" s="156">
        <f t="shared" si="26"/>
        <v>0</v>
      </c>
      <c r="BL203" s="14" t="s">
        <v>161</v>
      </c>
      <c r="BM203" s="155" t="s">
        <v>416</v>
      </c>
    </row>
    <row r="204" spans="1:65" s="2" customFormat="1" ht="16.5" customHeight="1">
      <c r="A204" s="28"/>
      <c r="B204" s="143"/>
      <c r="C204" s="167" t="s">
        <v>248</v>
      </c>
      <c r="D204" s="167" t="s">
        <v>541</v>
      </c>
      <c r="E204" s="168" t="s">
        <v>639</v>
      </c>
      <c r="F204" s="169" t="s">
        <v>640</v>
      </c>
      <c r="G204" s="170" t="s">
        <v>135</v>
      </c>
      <c r="H204" s="171">
        <v>36</v>
      </c>
      <c r="I204" s="172"/>
      <c r="J204" s="172"/>
      <c r="K204" s="173"/>
      <c r="L204" s="174"/>
      <c r="M204" s="175" t="s">
        <v>1</v>
      </c>
      <c r="N204" s="176" t="s">
        <v>33</v>
      </c>
      <c r="O204" s="153">
        <v>0</v>
      </c>
      <c r="P204" s="153">
        <f t="shared" si="18"/>
        <v>0</v>
      </c>
      <c r="Q204" s="153">
        <v>0</v>
      </c>
      <c r="R204" s="153">
        <f t="shared" si="19"/>
        <v>0</v>
      </c>
      <c r="S204" s="153">
        <v>0</v>
      </c>
      <c r="T204" s="154">
        <f t="shared" si="20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5" t="s">
        <v>191</v>
      </c>
      <c r="AT204" s="155" t="s">
        <v>541</v>
      </c>
      <c r="AU204" s="155" t="s">
        <v>79</v>
      </c>
      <c r="AY204" s="14" t="s">
        <v>129</v>
      </c>
      <c r="BE204" s="156">
        <f t="shared" si="21"/>
        <v>0</v>
      </c>
      <c r="BF204" s="156">
        <f t="shared" si="22"/>
        <v>0</v>
      </c>
      <c r="BG204" s="156">
        <f t="shared" si="23"/>
        <v>0</v>
      </c>
      <c r="BH204" s="156">
        <f t="shared" si="24"/>
        <v>0</v>
      </c>
      <c r="BI204" s="156">
        <f t="shared" si="25"/>
        <v>0</v>
      </c>
      <c r="BJ204" s="14" t="s">
        <v>79</v>
      </c>
      <c r="BK204" s="156">
        <f t="shared" si="26"/>
        <v>0</v>
      </c>
      <c r="BL204" s="14" t="s">
        <v>161</v>
      </c>
      <c r="BM204" s="155" t="s">
        <v>419</v>
      </c>
    </row>
    <row r="205" spans="1:65" s="2" customFormat="1" ht="33" customHeight="1">
      <c r="A205" s="28"/>
      <c r="B205" s="143"/>
      <c r="C205" s="144" t="s">
        <v>366</v>
      </c>
      <c r="D205" s="144" t="s">
        <v>132</v>
      </c>
      <c r="E205" s="145" t="s">
        <v>649</v>
      </c>
      <c r="F205" s="146" t="s">
        <v>650</v>
      </c>
      <c r="G205" s="147" t="s">
        <v>135</v>
      </c>
      <c r="H205" s="148">
        <v>8</v>
      </c>
      <c r="I205" s="149"/>
      <c r="J205" s="149"/>
      <c r="K205" s="150"/>
      <c r="L205" s="29"/>
      <c r="M205" s="151" t="s">
        <v>1</v>
      </c>
      <c r="N205" s="152" t="s">
        <v>33</v>
      </c>
      <c r="O205" s="153">
        <v>0</v>
      </c>
      <c r="P205" s="153">
        <f t="shared" si="18"/>
        <v>0</v>
      </c>
      <c r="Q205" s="153">
        <v>0</v>
      </c>
      <c r="R205" s="153">
        <f t="shared" si="19"/>
        <v>0</v>
      </c>
      <c r="S205" s="153">
        <v>0</v>
      </c>
      <c r="T205" s="154">
        <f t="shared" si="20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5" t="s">
        <v>161</v>
      </c>
      <c r="AT205" s="155" t="s">
        <v>132</v>
      </c>
      <c r="AU205" s="155" t="s">
        <v>79</v>
      </c>
      <c r="AY205" s="14" t="s">
        <v>129</v>
      </c>
      <c r="BE205" s="156">
        <f t="shared" si="21"/>
        <v>0</v>
      </c>
      <c r="BF205" s="156">
        <f t="shared" si="22"/>
        <v>0</v>
      </c>
      <c r="BG205" s="156">
        <f t="shared" si="23"/>
        <v>0</v>
      </c>
      <c r="BH205" s="156">
        <f t="shared" si="24"/>
        <v>0</v>
      </c>
      <c r="BI205" s="156">
        <f t="shared" si="25"/>
        <v>0</v>
      </c>
      <c r="BJ205" s="14" t="s">
        <v>79</v>
      </c>
      <c r="BK205" s="156">
        <f t="shared" si="26"/>
        <v>0</v>
      </c>
      <c r="BL205" s="14" t="s">
        <v>161</v>
      </c>
      <c r="BM205" s="155" t="s">
        <v>423</v>
      </c>
    </row>
    <row r="206" spans="1:65" s="2" customFormat="1" ht="21.75" customHeight="1">
      <c r="A206" s="28"/>
      <c r="B206" s="143"/>
      <c r="C206" s="144" t="s">
        <v>253</v>
      </c>
      <c r="D206" s="144" t="s">
        <v>132</v>
      </c>
      <c r="E206" s="145" t="s">
        <v>651</v>
      </c>
      <c r="F206" s="146" t="s">
        <v>652</v>
      </c>
      <c r="G206" s="147" t="s">
        <v>135</v>
      </c>
      <c r="H206" s="148">
        <v>8</v>
      </c>
      <c r="I206" s="149"/>
      <c r="J206" s="149"/>
      <c r="K206" s="150"/>
      <c r="L206" s="29"/>
      <c r="M206" s="151" t="s">
        <v>1</v>
      </c>
      <c r="N206" s="152" t="s">
        <v>33</v>
      </c>
      <c r="O206" s="153">
        <v>0</v>
      </c>
      <c r="P206" s="153">
        <f t="shared" si="18"/>
        <v>0</v>
      </c>
      <c r="Q206" s="153">
        <v>0</v>
      </c>
      <c r="R206" s="153">
        <f t="shared" si="19"/>
        <v>0</v>
      </c>
      <c r="S206" s="153">
        <v>0</v>
      </c>
      <c r="T206" s="154">
        <f t="shared" si="20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5" t="s">
        <v>161</v>
      </c>
      <c r="AT206" s="155" t="s">
        <v>132</v>
      </c>
      <c r="AU206" s="155" t="s">
        <v>79</v>
      </c>
      <c r="AY206" s="14" t="s">
        <v>129</v>
      </c>
      <c r="BE206" s="156">
        <f t="shared" si="21"/>
        <v>0</v>
      </c>
      <c r="BF206" s="156">
        <f t="shared" si="22"/>
        <v>0</v>
      </c>
      <c r="BG206" s="156">
        <f t="shared" si="23"/>
        <v>0</v>
      </c>
      <c r="BH206" s="156">
        <f t="shared" si="24"/>
        <v>0</v>
      </c>
      <c r="BI206" s="156">
        <f t="shared" si="25"/>
        <v>0</v>
      </c>
      <c r="BJ206" s="14" t="s">
        <v>79</v>
      </c>
      <c r="BK206" s="156">
        <f t="shared" si="26"/>
        <v>0</v>
      </c>
      <c r="BL206" s="14" t="s">
        <v>161</v>
      </c>
      <c r="BM206" s="155" t="s">
        <v>424</v>
      </c>
    </row>
    <row r="207" spans="1:65" s="2" customFormat="1" ht="16.5" customHeight="1">
      <c r="A207" s="28"/>
      <c r="B207" s="143"/>
      <c r="C207" s="144" t="s">
        <v>373</v>
      </c>
      <c r="D207" s="144" t="s">
        <v>132</v>
      </c>
      <c r="E207" s="145" t="s">
        <v>653</v>
      </c>
      <c r="F207" s="146" t="s">
        <v>654</v>
      </c>
      <c r="G207" s="147" t="s">
        <v>157</v>
      </c>
      <c r="H207" s="148">
        <v>36</v>
      </c>
      <c r="I207" s="149"/>
      <c r="J207" s="149"/>
      <c r="K207" s="150"/>
      <c r="L207" s="29"/>
      <c r="M207" s="151" t="s">
        <v>1</v>
      </c>
      <c r="N207" s="152" t="s">
        <v>33</v>
      </c>
      <c r="O207" s="153">
        <v>0</v>
      </c>
      <c r="P207" s="153">
        <f t="shared" si="18"/>
        <v>0</v>
      </c>
      <c r="Q207" s="153">
        <v>0</v>
      </c>
      <c r="R207" s="153">
        <f t="shared" si="19"/>
        <v>0</v>
      </c>
      <c r="S207" s="153">
        <v>0</v>
      </c>
      <c r="T207" s="154">
        <f t="shared" si="20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5" t="s">
        <v>161</v>
      </c>
      <c r="AT207" s="155" t="s">
        <v>132</v>
      </c>
      <c r="AU207" s="155" t="s">
        <v>79</v>
      </c>
      <c r="AY207" s="14" t="s">
        <v>129</v>
      </c>
      <c r="BE207" s="156">
        <f t="shared" si="21"/>
        <v>0</v>
      </c>
      <c r="BF207" s="156">
        <f t="shared" si="22"/>
        <v>0</v>
      </c>
      <c r="BG207" s="156">
        <f t="shared" si="23"/>
        <v>0</v>
      </c>
      <c r="BH207" s="156">
        <f t="shared" si="24"/>
        <v>0</v>
      </c>
      <c r="BI207" s="156">
        <f t="shared" si="25"/>
        <v>0</v>
      </c>
      <c r="BJ207" s="14" t="s">
        <v>79</v>
      </c>
      <c r="BK207" s="156">
        <f t="shared" si="26"/>
        <v>0</v>
      </c>
      <c r="BL207" s="14" t="s">
        <v>161</v>
      </c>
      <c r="BM207" s="155" t="s">
        <v>428</v>
      </c>
    </row>
    <row r="208" spans="1:65" s="2" customFormat="1" ht="16.5" customHeight="1">
      <c r="A208" s="28"/>
      <c r="B208" s="143"/>
      <c r="C208" s="167" t="s">
        <v>258</v>
      </c>
      <c r="D208" s="167" t="s">
        <v>541</v>
      </c>
      <c r="E208" s="168" t="s">
        <v>655</v>
      </c>
      <c r="F208" s="169" t="s">
        <v>656</v>
      </c>
      <c r="G208" s="170" t="s">
        <v>157</v>
      </c>
      <c r="H208" s="171">
        <v>36</v>
      </c>
      <c r="I208" s="172"/>
      <c r="J208" s="172"/>
      <c r="K208" s="173"/>
      <c r="L208" s="174"/>
      <c r="M208" s="175" t="s">
        <v>1</v>
      </c>
      <c r="N208" s="176" t="s">
        <v>33</v>
      </c>
      <c r="O208" s="153">
        <v>0</v>
      </c>
      <c r="P208" s="153">
        <f t="shared" si="18"/>
        <v>0</v>
      </c>
      <c r="Q208" s="153">
        <v>0</v>
      </c>
      <c r="R208" s="153">
        <f t="shared" si="19"/>
        <v>0</v>
      </c>
      <c r="S208" s="153">
        <v>0</v>
      </c>
      <c r="T208" s="154">
        <f t="shared" si="20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5" t="s">
        <v>191</v>
      </c>
      <c r="AT208" s="155" t="s">
        <v>541</v>
      </c>
      <c r="AU208" s="155" t="s">
        <v>79</v>
      </c>
      <c r="AY208" s="14" t="s">
        <v>129</v>
      </c>
      <c r="BE208" s="156">
        <f t="shared" si="21"/>
        <v>0</v>
      </c>
      <c r="BF208" s="156">
        <f t="shared" si="22"/>
        <v>0</v>
      </c>
      <c r="BG208" s="156">
        <f t="shared" si="23"/>
        <v>0</v>
      </c>
      <c r="BH208" s="156">
        <f t="shared" si="24"/>
        <v>0</v>
      </c>
      <c r="BI208" s="156">
        <f t="shared" si="25"/>
        <v>0</v>
      </c>
      <c r="BJ208" s="14" t="s">
        <v>79</v>
      </c>
      <c r="BK208" s="156">
        <f t="shared" si="26"/>
        <v>0</v>
      </c>
      <c r="BL208" s="14" t="s">
        <v>161</v>
      </c>
      <c r="BM208" s="155" t="s">
        <v>429</v>
      </c>
    </row>
    <row r="209" spans="1:65" s="2" customFormat="1" ht="21.75" customHeight="1">
      <c r="A209" s="28"/>
      <c r="B209" s="143"/>
      <c r="C209" s="144" t="s">
        <v>380</v>
      </c>
      <c r="D209" s="144" t="s">
        <v>132</v>
      </c>
      <c r="E209" s="145" t="s">
        <v>657</v>
      </c>
      <c r="F209" s="146" t="s">
        <v>658</v>
      </c>
      <c r="G209" s="147" t="s">
        <v>252</v>
      </c>
      <c r="H209" s="148">
        <v>5466.0159999999996</v>
      </c>
      <c r="I209" s="149"/>
      <c r="J209" s="149"/>
      <c r="K209" s="150"/>
      <c r="L209" s="29"/>
      <c r="M209" s="151" t="s">
        <v>1</v>
      </c>
      <c r="N209" s="152" t="s">
        <v>33</v>
      </c>
      <c r="O209" s="153">
        <v>0</v>
      </c>
      <c r="P209" s="153">
        <f t="shared" si="18"/>
        <v>0</v>
      </c>
      <c r="Q209" s="153">
        <v>0</v>
      </c>
      <c r="R209" s="153">
        <f t="shared" si="19"/>
        <v>0</v>
      </c>
      <c r="S209" s="153">
        <v>0</v>
      </c>
      <c r="T209" s="154">
        <f t="shared" si="20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5" t="s">
        <v>161</v>
      </c>
      <c r="AT209" s="155" t="s">
        <v>132</v>
      </c>
      <c r="AU209" s="155" t="s">
        <v>79</v>
      </c>
      <c r="AY209" s="14" t="s">
        <v>129</v>
      </c>
      <c r="BE209" s="156">
        <f t="shared" si="21"/>
        <v>0</v>
      </c>
      <c r="BF209" s="156">
        <f t="shared" si="22"/>
        <v>0</v>
      </c>
      <c r="BG209" s="156">
        <f t="shared" si="23"/>
        <v>0</v>
      </c>
      <c r="BH209" s="156">
        <f t="shared" si="24"/>
        <v>0</v>
      </c>
      <c r="BI209" s="156">
        <f t="shared" si="25"/>
        <v>0</v>
      </c>
      <c r="BJ209" s="14" t="s">
        <v>79</v>
      </c>
      <c r="BK209" s="156">
        <f t="shared" si="26"/>
        <v>0</v>
      </c>
      <c r="BL209" s="14" t="s">
        <v>161</v>
      </c>
      <c r="BM209" s="155" t="s">
        <v>433</v>
      </c>
    </row>
    <row r="210" spans="1:65" s="11" customFormat="1" ht="26" customHeight="1">
      <c r="B210" s="133"/>
      <c r="D210" s="134" t="s">
        <v>66</v>
      </c>
      <c r="E210" s="135" t="s">
        <v>541</v>
      </c>
      <c r="F210" s="135" t="s">
        <v>659</v>
      </c>
      <c r="J210" s="136">
        <f>BK210</f>
        <v>0</v>
      </c>
      <c r="L210" s="133"/>
      <c r="M210" s="137"/>
      <c r="N210" s="138"/>
      <c r="O210" s="138"/>
      <c r="P210" s="139">
        <f>P211</f>
        <v>0</v>
      </c>
      <c r="Q210" s="138"/>
      <c r="R210" s="139">
        <f>R211</f>
        <v>0</v>
      </c>
      <c r="S210" s="138"/>
      <c r="T210" s="140">
        <f>T211</f>
        <v>0</v>
      </c>
      <c r="AR210" s="134" t="s">
        <v>139</v>
      </c>
      <c r="AT210" s="141" t="s">
        <v>66</v>
      </c>
      <c r="AU210" s="141" t="s">
        <v>67</v>
      </c>
      <c r="AY210" s="134" t="s">
        <v>129</v>
      </c>
      <c r="BK210" s="142">
        <f>BK211</f>
        <v>0</v>
      </c>
    </row>
    <row r="211" spans="1:65" s="11" customFormat="1" ht="23" customHeight="1">
      <c r="B211" s="133"/>
      <c r="D211" s="134" t="s">
        <v>66</v>
      </c>
      <c r="E211" s="165" t="s">
        <v>660</v>
      </c>
      <c r="F211" s="165" t="s">
        <v>661</v>
      </c>
      <c r="J211" s="166">
        <f>BK211</f>
        <v>0</v>
      </c>
      <c r="L211" s="133"/>
      <c r="M211" s="137"/>
      <c r="N211" s="138"/>
      <c r="O211" s="138"/>
      <c r="P211" s="139">
        <f>SUM(P212:P213)</f>
        <v>0</v>
      </c>
      <c r="Q211" s="138"/>
      <c r="R211" s="139">
        <f>SUM(R212:R213)</f>
        <v>0</v>
      </c>
      <c r="S211" s="138"/>
      <c r="T211" s="140">
        <f>SUM(T212:T213)</f>
        <v>0</v>
      </c>
      <c r="AR211" s="134" t="s">
        <v>139</v>
      </c>
      <c r="AT211" s="141" t="s">
        <v>66</v>
      </c>
      <c r="AU211" s="141" t="s">
        <v>73</v>
      </c>
      <c r="AY211" s="134" t="s">
        <v>129</v>
      </c>
      <c r="BK211" s="142">
        <f>SUM(BK212:BK213)</f>
        <v>0</v>
      </c>
    </row>
    <row r="212" spans="1:65" s="2" customFormat="1" ht="21.75" customHeight="1">
      <c r="A212" s="28"/>
      <c r="B212" s="143"/>
      <c r="C212" s="144" t="s">
        <v>262</v>
      </c>
      <c r="D212" s="144" t="s">
        <v>132</v>
      </c>
      <c r="E212" s="145" t="s">
        <v>662</v>
      </c>
      <c r="F212" s="146" t="s">
        <v>663</v>
      </c>
      <c r="G212" s="147" t="s">
        <v>157</v>
      </c>
      <c r="H212" s="148">
        <v>2060</v>
      </c>
      <c r="I212" s="149"/>
      <c r="J212" s="149"/>
      <c r="K212" s="150"/>
      <c r="L212" s="29"/>
      <c r="M212" s="151" t="s">
        <v>1</v>
      </c>
      <c r="N212" s="152" t="s">
        <v>33</v>
      </c>
      <c r="O212" s="153">
        <v>0</v>
      </c>
      <c r="P212" s="153">
        <f>O212*H212</f>
        <v>0</v>
      </c>
      <c r="Q212" s="153">
        <v>0</v>
      </c>
      <c r="R212" s="153">
        <f>Q212*H212</f>
        <v>0</v>
      </c>
      <c r="S212" s="153">
        <v>0</v>
      </c>
      <c r="T212" s="154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55" t="s">
        <v>248</v>
      </c>
      <c r="AT212" s="155" t="s">
        <v>132</v>
      </c>
      <c r="AU212" s="155" t="s">
        <v>79</v>
      </c>
      <c r="AY212" s="14" t="s">
        <v>129</v>
      </c>
      <c r="BE212" s="156">
        <f>IF(N212="základná",J212,0)</f>
        <v>0</v>
      </c>
      <c r="BF212" s="156">
        <f>IF(N212="znížená",J212,0)</f>
        <v>0</v>
      </c>
      <c r="BG212" s="156">
        <f>IF(N212="zákl. prenesená",J212,0)</f>
        <v>0</v>
      </c>
      <c r="BH212" s="156">
        <f>IF(N212="zníž. prenesená",J212,0)</f>
        <v>0</v>
      </c>
      <c r="BI212" s="156">
        <f>IF(N212="nulová",J212,0)</f>
        <v>0</v>
      </c>
      <c r="BJ212" s="14" t="s">
        <v>79</v>
      </c>
      <c r="BK212" s="156">
        <f>ROUND(I212*H212,2)</f>
        <v>0</v>
      </c>
      <c r="BL212" s="14" t="s">
        <v>248</v>
      </c>
      <c r="BM212" s="155" t="s">
        <v>436</v>
      </c>
    </row>
    <row r="213" spans="1:65" s="2" customFormat="1" ht="16.5" customHeight="1">
      <c r="A213" s="28"/>
      <c r="B213" s="143"/>
      <c r="C213" s="167" t="s">
        <v>387</v>
      </c>
      <c r="D213" s="167" t="s">
        <v>541</v>
      </c>
      <c r="E213" s="168" t="s">
        <v>664</v>
      </c>
      <c r="F213" s="169" t="s">
        <v>665</v>
      </c>
      <c r="G213" s="170" t="s">
        <v>157</v>
      </c>
      <c r="H213" s="171">
        <v>2060</v>
      </c>
      <c r="I213" s="172"/>
      <c r="J213" s="172"/>
      <c r="K213" s="173"/>
      <c r="L213" s="174"/>
      <c r="M213" s="177" t="s">
        <v>1</v>
      </c>
      <c r="N213" s="178" t="s">
        <v>33</v>
      </c>
      <c r="O213" s="159">
        <v>0</v>
      </c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5" t="s">
        <v>666</v>
      </c>
      <c r="AT213" s="155" t="s">
        <v>541</v>
      </c>
      <c r="AU213" s="155" t="s">
        <v>79</v>
      </c>
      <c r="AY213" s="14" t="s">
        <v>129</v>
      </c>
      <c r="BE213" s="156">
        <f>IF(N213="základná",J213,0)</f>
        <v>0</v>
      </c>
      <c r="BF213" s="156">
        <f>IF(N213="znížená",J213,0)</f>
        <v>0</v>
      </c>
      <c r="BG213" s="156">
        <f>IF(N213="zákl. prenesená",J213,0)</f>
        <v>0</v>
      </c>
      <c r="BH213" s="156">
        <f>IF(N213="zníž. prenesená",J213,0)</f>
        <v>0</v>
      </c>
      <c r="BI213" s="156">
        <f>IF(N213="nulová",J213,0)</f>
        <v>0</v>
      </c>
      <c r="BJ213" s="14" t="s">
        <v>79</v>
      </c>
      <c r="BK213" s="156">
        <f>ROUND(I213*H213,2)</f>
        <v>0</v>
      </c>
      <c r="BL213" s="14" t="s">
        <v>248</v>
      </c>
      <c r="BM213" s="155" t="s">
        <v>440</v>
      </c>
    </row>
    <row r="214" spans="1:65" s="2" customFormat="1" ht="7" customHeight="1">
      <c r="A214" s="28"/>
      <c r="B214" s="43"/>
      <c r="C214" s="44"/>
      <c r="D214" s="44"/>
      <c r="E214" s="44"/>
      <c r="F214" s="44"/>
      <c r="G214" s="44"/>
      <c r="H214" s="44"/>
      <c r="I214" s="44"/>
      <c r="J214" s="44"/>
      <c r="K214" s="44"/>
      <c r="L214" s="29"/>
      <c r="M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</row>
  </sheetData>
  <autoFilter ref="C132:K213" xr:uid="{00000000-0009-0000-0000-000002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81"/>
  <sheetViews>
    <sheetView showGridLines="0" topLeftCell="B1" zoomScale="170" zoomScaleNormal="170" workbookViewId="0">
      <selection activeCell="F171" sqref="F171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7"/>
    </row>
    <row r="2" spans="1:46" s="1" customFormat="1" ht="37" customHeight="1">
      <c r="L2" s="224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86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5" customHeight="1">
      <c r="B4" s="17"/>
      <c r="D4" s="18" t="s">
        <v>91</v>
      </c>
      <c r="L4" s="17"/>
      <c r="M4" s="98" t="s">
        <v>8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16.5" customHeight="1">
      <c r="B7" s="17"/>
      <c r="E7" s="226" t="str">
        <f>'Rekapitulácia stavby'!K6</f>
        <v>Využitie tepla z geotermálneho vrtu GVL-1</v>
      </c>
      <c r="F7" s="227"/>
      <c r="G7" s="227"/>
      <c r="H7" s="227"/>
      <c r="L7" s="17"/>
    </row>
    <row r="8" spans="1:46" s="1" customFormat="1" ht="12" customHeight="1">
      <c r="B8" s="17"/>
      <c r="D8" s="23" t="s">
        <v>92</v>
      </c>
      <c r="L8" s="17"/>
    </row>
    <row r="9" spans="1:46" s="2" customFormat="1" ht="16.5" customHeight="1">
      <c r="A9" s="28"/>
      <c r="B9" s="29"/>
      <c r="C9" s="28"/>
      <c r="D9" s="28"/>
      <c r="E9" s="226" t="s">
        <v>761</v>
      </c>
      <c r="F9" s="225"/>
      <c r="G9" s="225"/>
      <c r="H9" s="225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93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4"/>
      <c r="F11" s="225"/>
      <c r="G11" s="225"/>
      <c r="H11" s="225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 t="s">
        <v>95</v>
      </c>
      <c r="G14" s="28"/>
      <c r="H14" s="28"/>
      <c r="I14" s="23" t="s">
        <v>16</v>
      </c>
      <c r="J14" s="50" t="str">
        <f>'Rekapitulácia stavby'!AN8</f>
        <v>20.05.2021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1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17</v>
      </c>
      <c r="E16" s="28"/>
      <c r="F16" s="28"/>
      <c r="G16" s="28"/>
      <c r="H16" s="28"/>
      <c r="I16" s="23" t="s">
        <v>18</v>
      </c>
      <c r="J16" s="179">
        <v>31682928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1" t="s">
        <v>96</v>
      </c>
      <c r="F17" s="28"/>
      <c r="G17" s="28"/>
      <c r="H17" s="28"/>
      <c r="I17" s="23" t="s">
        <v>19</v>
      </c>
      <c r="J17" s="179" t="s">
        <v>764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7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18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10" t="str">
        <f>'Rekapitulácia stavby'!E14</f>
        <v xml:space="preserve"> </v>
      </c>
      <c r="F20" s="210"/>
      <c r="G20" s="210"/>
      <c r="H20" s="210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7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21</v>
      </c>
      <c r="E22" s="28"/>
      <c r="F22" s="28"/>
      <c r="G22" s="28"/>
      <c r="H22" s="28"/>
      <c r="I22" s="23" t="s">
        <v>18</v>
      </c>
      <c r="J22" s="179">
        <v>44294476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 t="s">
        <v>97</v>
      </c>
      <c r="F23" s="28"/>
      <c r="G23" s="28"/>
      <c r="H23" s="28"/>
      <c r="I23" s="23" t="s">
        <v>19</v>
      </c>
      <c r="J23" s="179" t="s">
        <v>765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7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23</v>
      </c>
      <c r="E25" s="28"/>
      <c r="F25" s="28"/>
      <c r="G25" s="28"/>
      <c r="H25" s="28"/>
      <c r="I25" s="23" t="s">
        <v>18</v>
      </c>
      <c r="J25" s="179">
        <v>45404950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 t="s">
        <v>98</v>
      </c>
      <c r="F26" s="28"/>
      <c r="G26" s="28"/>
      <c r="H26" s="28"/>
      <c r="I26" s="23" t="s">
        <v>19</v>
      </c>
      <c r="J26" s="179" t="s">
        <v>766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7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24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9"/>
      <c r="B29" s="100"/>
      <c r="C29" s="99"/>
      <c r="D29" s="99"/>
      <c r="E29" s="191" t="s">
        <v>1</v>
      </c>
      <c r="F29" s="191"/>
      <c r="G29" s="191"/>
      <c r="H29" s="191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customHeight="1">
      <c r="A31" s="28"/>
      <c r="B31" s="29"/>
      <c r="C31" s="28"/>
      <c r="D31" s="61"/>
      <c r="E31" s="61"/>
      <c r="F31" s="61"/>
      <c r="G31" s="61"/>
      <c r="H31" s="61"/>
      <c r="I31" s="61"/>
      <c r="J31" s="61"/>
      <c r="K31" s="61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5" customHeight="1">
      <c r="A32" s="28"/>
      <c r="B32" s="29"/>
      <c r="C32" s="28"/>
      <c r="D32" s="21" t="s">
        <v>99</v>
      </c>
      <c r="E32" s="28"/>
      <c r="F32" s="28"/>
      <c r="G32" s="28"/>
      <c r="H32" s="28"/>
      <c r="I32" s="28"/>
      <c r="J32" s="27">
        <f>J98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5" customHeight="1">
      <c r="A33" s="28"/>
      <c r="B33" s="29"/>
      <c r="C33" s="28"/>
      <c r="D33" s="26" t="s">
        <v>100</v>
      </c>
      <c r="E33" s="28"/>
      <c r="F33" s="28"/>
      <c r="G33" s="28"/>
      <c r="H33" s="28"/>
      <c r="I33" s="28"/>
      <c r="J33" s="27">
        <f>J107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25" customHeight="1">
      <c r="A34" s="28"/>
      <c r="B34" s="29"/>
      <c r="C34" s="28"/>
      <c r="D34" s="102" t="s">
        <v>27</v>
      </c>
      <c r="E34" s="28"/>
      <c r="F34" s="28"/>
      <c r="G34" s="28"/>
      <c r="H34" s="28"/>
      <c r="I34" s="28"/>
      <c r="J34" s="66">
        <f>ROUND(J32 + J33,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7" customHeight="1">
      <c r="A35" s="28"/>
      <c r="B35" s="29"/>
      <c r="C35" s="28"/>
      <c r="D35" s="61"/>
      <c r="E35" s="61"/>
      <c r="F35" s="61"/>
      <c r="G35" s="61"/>
      <c r="H35" s="61"/>
      <c r="I35" s="61"/>
      <c r="J35" s="61"/>
      <c r="K35" s="61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8"/>
      <c r="F36" s="32" t="s">
        <v>29</v>
      </c>
      <c r="G36" s="28"/>
      <c r="H36" s="28"/>
      <c r="I36" s="32" t="s">
        <v>28</v>
      </c>
      <c r="J36" s="32" t="s">
        <v>30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customHeight="1">
      <c r="A37" s="28"/>
      <c r="B37" s="29"/>
      <c r="C37" s="28"/>
      <c r="D37" s="103" t="s">
        <v>31</v>
      </c>
      <c r="E37" s="23" t="s">
        <v>32</v>
      </c>
      <c r="F37" s="104">
        <f>ROUND((SUM(BE107:BE108) + SUM(BE130:BE180)),  2)</f>
        <v>0</v>
      </c>
      <c r="G37" s="28"/>
      <c r="H37" s="28"/>
      <c r="I37" s="105">
        <v>0.2</v>
      </c>
      <c r="J37" s="104">
        <f>ROUND(((SUM(BE107:BE108) + SUM(BE130:BE180))*I37),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customHeight="1">
      <c r="A38" s="28"/>
      <c r="B38" s="29"/>
      <c r="C38" s="28"/>
      <c r="D38" s="28"/>
      <c r="E38" s="23" t="s">
        <v>33</v>
      </c>
      <c r="F38" s="104">
        <f>ROUND((SUM(BF107:BF108) + SUM(BF130:BF180)),  2)</f>
        <v>0</v>
      </c>
      <c r="G38" s="28"/>
      <c r="H38" s="28"/>
      <c r="I38" s="105">
        <v>0.2</v>
      </c>
      <c r="J38" s="104">
        <f>ROUND(((SUM(BF107:BF108) + SUM(BF130:BF180))*I38),  2)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34</v>
      </c>
      <c r="F39" s="104">
        <f>ROUND((SUM(BG107:BG108) + SUM(BG130:BG180)),  2)</f>
        <v>0</v>
      </c>
      <c r="G39" s="28"/>
      <c r="H39" s="28"/>
      <c r="I39" s="105">
        <v>0.2</v>
      </c>
      <c r="J39" s="104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5" hidden="1" customHeight="1">
      <c r="A40" s="28"/>
      <c r="B40" s="29"/>
      <c r="C40" s="28"/>
      <c r="D40" s="28"/>
      <c r="E40" s="23" t="s">
        <v>35</v>
      </c>
      <c r="F40" s="104">
        <f>ROUND((SUM(BH107:BH108) + SUM(BH130:BH180)),  2)</f>
        <v>0</v>
      </c>
      <c r="G40" s="28"/>
      <c r="H40" s="28"/>
      <c r="I40" s="105">
        <v>0.2</v>
      </c>
      <c r="J40" s="104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5" hidden="1" customHeight="1">
      <c r="A41" s="28"/>
      <c r="B41" s="29"/>
      <c r="C41" s="28"/>
      <c r="D41" s="28"/>
      <c r="E41" s="23" t="s">
        <v>36</v>
      </c>
      <c r="F41" s="104">
        <f>ROUND((SUM(BI107:BI108) + SUM(BI130:BI180)),  2)</f>
        <v>0</v>
      </c>
      <c r="G41" s="28"/>
      <c r="H41" s="28"/>
      <c r="I41" s="105">
        <v>0</v>
      </c>
      <c r="J41" s="104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7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25" customHeight="1">
      <c r="A43" s="28"/>
      <c r="B43" s="29"/>
      <c r="C43" s="95"/>
      <c r="D43" s="106" t="s">
        <v>37</v>
      </c>
      <c r="E43" s="55"/>
      <c r="F43" s="55"/>
      <c r="G43" s="107" t="s">
        <v>38</v>
      </c>
      <c r="H43" s="108" t="s">
        <v>39</v>
      </c>
      <c r="I43" s="55"/>
      <c r="J43" s="109">
        <f>SUM(J34:J41)</f>
        <v>0</v>
      </c>
      <c r="K43" s="110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40</v>
      </c>
      <c r="E50" s="40"/>
      <c r="F50" s="40"/>
      <c r="G50" s="39" t="s">
        <v>41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8"/>
      <c r="B61" s="29"/>
      <c r="C61" s="28"/>
      <c r="D61" s="41" t="s">
        <v>42</v>
      </c>
      <c r="E61" s="31"/>
      <c r="F61" s="111" t="s">
        <v>43</v>
      </c>
      <c r="G61" s="41" t="s">
        <v>42</v>
      </c>
      <c r="H61" s="31"/>
      <c r="I61" s="31"/>
      <c r="J61" s="112" t="s">
        <v>43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44</v>
      </c>
      <c r="E65" s="42"/>
      <c r="F65" s="42"/>
      <c r="G65" s="39" t="s">
        <v>45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8"/>
      <c r="B76" s="29"/>
      <c r="C76" s="28"/>
      <c r="D76" s="41" t="s">
        <v>42</v>
      </c>
      <c r="E76" s="31"/>
      <c r="F76" s="111" t="s">
        <v>43</v>
      </c>
      <c r="G76" s="41" t="s">
        <v>42</v>
      </c>
      <c r="H76" s="31"/>
      <c r="I76" s="31"/>
      <c r="J76" s="112" t="s">
        <v>43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5" customHeight="1">
      <c r="A82" s="28"/>
      <c r="B82" s="29"/>
      <c r="C82" s="18" t="s">
        <v>101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6" t="str">
        <f>E7</f>
        <v>Využitie tepla z geotermálneho vrtu GVL-1</v>
      </c>
      <c r="F85" s="227"/>
      <c r="G85" s="227"/>
      <c r="H85" s="22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92</v>
      </c>
      <c r="L86" s="17"/>
    </row>
    <row r="87" spans="1:31" s="2" customFormat="1" ht="16.5" customHeight="1">
      <c r="A87" s="28"/>
      <c r="B87" s="29"/>
      <c r="C87" s="28"/>
      <c r="D87" s="28"/>
      <c r="E87" s="226" t="s">
        <v>85</v>
      </c>
      <c r="F87" s="225"/>
      <c r="G87" s="225"/>
      <c r="H87" s="225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93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4"/>
      <c r="F89" s="225"/>
      <c r="G89" s="225"/>
      <c r="H89" s="225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 t="str">
        <f>F14</f>
        <v>Veľká Lomnica</v>
      </c>
      <c r="G91" s="28"/>
      <c r="H91" s="28"/>
      <c r="I91" s="23" t="s">
        <v>16</v>
      </c>
      <c r="J91" s="50" t="str">
        <f>IF(J14="","",J14)</f>
        <v>20.05.2021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7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5" customHeight="1">
      <c r="A93" s="28"/>
      <c r="B93" s="29"/>
      <c r="C93" s="23" t="s">
        <v>17</v>
      </c>
      <c r="D93" s="28"/>
      <c r="E93" s="28"/>
      <c r="F93" s="21" t="str">
        <f>E17</f>
        <v>Lomnická teplárenská,s.r.o.</v>
      </c>
      <c r="G93" s="28"/>
      <c r="H93" s="28"/>
      <c r="I93" s="23" t="s">
        <v>21</v>
      </c>
      <c r="J93" s="24" t="str">
        <f>E23</f>
        <v>KLIMA-TEPLO designing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5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23</v>
      </c>
      <c r="J94" s="24" t="str">
        <f>E26</f>
        <v>Rosoft,s.r.o.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2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3" t="s">
        <v>102</v>
      </c>
      <c r="D96" s="95"/>
      <c r="E96" s="95"/>
      <c r="F96" s="95"/>
      <c r="G96" s="95"/>
      <c r="H96" s="95"/>
      <c r="I96" s="95"/>
      <c r="J96" s="114" t="s">
        <v>103</v>
      </c>
      <c r="K96" s="95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2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3" customHeight="1">
      <c r="A98" s="28"/>
      <c r="B98" s="29"/>
      <c r="C98" s="115" t="s">
        <v>104</v>
      </c>
      <c r="D98" s="28"/>
      <c r="E98" s="28"/>
      <c r="F98" s="28"/>
      <c r="G98" s="28"/>
      <c r="H98" s="28"/>
      <c r="I98" s="28"/>
      <c r="J98" s="66">
        <f>J130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105</v>
      </c>
    </row>
    <row r="99" spans="1:47" s="9" customFormat="1" ht="25" customHeight="1">
      <c r="B99" s="116"/>
      <c r="D99" s="117" t="s">
        <v>667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9" customFormat="1" ht="25" customHeight="1">
      <c r="B100" s="116"/>
      <c r="D100" s="117" t="s">
        <v>668</v>
      </c>
      <c r="E100" s="118"/>
      <c r="F100" s="118"/>
      <c r="G100" s="118"/>
      <c r="H100" s="118"/>
      <c r="I100" s="118"/>
      <c r="J100" s="119">
        <f>J134</f>
        <v>0</v>
      </c>
      <c r="L100" s="116"/>
    </row>
    <row r="101" spans="1:47" s="9" customFormat="1" ht="25" customHeight="1">
      <c r="B101" s="116"/>
      <c r="D101" s="117" t="s">
        <v>669</v>
      </c>
      <c r="E101" s="118"/>
      <c r="F101" s="118"/>
      <c r="G101" s="118"/>
      <c r="H101" s="118"/>
      <c r="I101" s="118"/>
      <c r="J101" s="119">
        <f>J155</f>
        <v>0</v>
      </c>
      <c r="L101" s="116"/>
    </row>
    <row r="102" spans="1:47" s="9" customFormat="1" ht="25" customHeight="1">
      <c r="B102" s="116"/>
      <c r="D102" s="117" t="s">
        <v>670</v>
      </c>
      <c r="E102" s="118"/>
      <c r="F102" s="118"/>
      <c r="G102" s="118"/>
      <c r="H102" s="118"/>
      <c r="I102" s="118"/>
      <c r="J102" s="119">
        <f>J167</f>
        <v>0</v>
      </c>
      <c r="L102" s="116"/>
    </row>
    <row r="103" spans="1:47" s="9" customFormat="1" ht="25" customHeight="1">
      <c r="B103" s="116"/>
      <c r="D103" s="117" t="s">
        <v>671</v>
      </c>
      <c r="E103" s="118"/>
      <c r="F103" s="118"/>
      <c r="G103" s="118"/>
      <c r="H103" s="118"/>
      <c r="I103" s="118"/>
      <c r="J103" s="119">
        <f>J173</f>
        <v>0</v>
      </c>
      <c r="L103" s="116"/>
    </row>
    <row r="104" spans="1:47" s="9" customFormat="1" ht="25" customHeight="1">
      <c r="B104" s="116"/>
      <c r="D104" s="117" t="s">
        <v>672</v>
      </c>
      <c r="E104" s="118"/>
      <c r="F104" s="118"/>
      <c r="G104" s="118"/>
      <c r="H104" s="118"/>
      <c r="I104" s="118"/>
      <c r="J104" s="119">
        <f>J176</f>
        <v>0</v>
      </c>
      <c r="L104" s="116"/>
    </row>
    <row r="105" spans="1:47" s="2" customFormat="1" ht="21.7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7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9.25" customHeight="1">
      <c r="A107" s="28"/>
      <c r="B107" s="29"/>
      <c r="C107" s="115" t="s">
        <v>115</v>
      </c>
      <c r="D107" s="28"/>
      <c r="E107" s="28"/>
      <c r="F107" s="28"/>
      <c r="G107" s="28"/>
      <c r="H107" s="28"/>
      <c r="I107" s="28"/>
      <c r="J107" s="120">
        <v>0</v>
      </c>
      <c r="K107" s="28"/>
      <c r="L107" s="38"/>
      <c r="N107" s="121" t="s">
        <v>31</v>
      </c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18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29.25" customHeight="1">
      <c r="A109" s="28"/>
      <c r="B109" s="29"/>
      <c r="C109" s="94" t="s">
        <v>90</v>
      </c>
      <c r="D109" s="95"/>
      <c r="E109" s="95"/>
      <c r="F109" s="95"/>
      <c r="G109" s="95"/>
      <c r="H109" s="95"/>
      <c r="I109" s="95"/>
      <c r="J109" s="96">
        <f>ROUND(J98+J107,2)</f>
        <v>0</v>
      </c>
      <c r="K109" s="95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7" customHeight="1">
      <c r="A110" s="28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4" spans="1:31" s="2" customFormat="1" ht="7" customHeight="1">
      <c r="A114" s="28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31" s="2" customFormat="1" ht="25" customHeight="1">
      <c r="A115" s="28"/>
      <c r="B115" s="29"/>
      <c r="C115" s="18" t="s">
        <v>116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7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12" customHeight="1">
      <c r="A117" s="28"/>
      <c r="B117" s="29"/>
      <c r="C117" s="23" t="s">
        <v>11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16.5" customHeight="1">
      <c r="A118" s="28"/>
      <c r="B118" s="29"/>
      <c r="C118" s="28"/>
      <c r="D118" s="28"/>
      <c r="E118" s="226" t="str">
        <f>E7</f>
        <v>Využitie tepla z geotermálneho vrtu GVL-1</v>
      </c>
      <c r="F118" s="227"/>
      <c r="G118" s="227"/>
      <c r="H118" s="227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1" customFormat="1" ht="12" customHeight="1">
      <c r="B119" s="17"/>
      <c r="C119" s="23" t="s">
        <v>92</v>
      </c>
      <c r="L119" s="17"/>
    </row>
    <row r="120" spans="1:31" s="2" customFormat="1" ht="16.5" customHeight="1">
      <c r="A120" s="28"/>
      <c r="B120" s="29"/>
      <c r="C120" s="28"/>
      <c r="D120" s="28"/>
      <c r="E120" s="226" t="s">
        <v>763</v>
      </c>
      <c r="F120" s="225"/>
      <c r="G120" s="225"/>
      <c r="H120" s="225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3" t="s">
        <v>93</v>
      </c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>
      <c r="A122" s="28"/>
      <c r="B122" s="29"/>
      <c r="C122" s="28"/>
      <c r="D122" s="28"/>
      <c r="E122" s="184"/>
      <c r="F122" s="225"/>
      <c r="G122" s="225"/>
      <c r="H122" s="225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7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3" t="s">
        <v>14</v>
      </c>
      <c r="D124" s="28"/>
      <c r="E124" s="28"/>
      <c r="F124" s="21" t="str">
        <f>F14</f>
        <v>Veľká Lomnica</v>
      </c>
      <c r="G124" s="28"/>
      <c r="H124" s="28"/>
      <c r="I124" s="23" t="s">
        <v>16</v>
      </c>
      <c r="J124" s="50" t="str">
        <f>IF(J14="","",J14)</f>
        <v>20.05.2021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7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25.75" customHeight="1">
      <c r="A126" s="28"/>
      <c r="B126" s="29"/>
      <c r="C126" s="23" t="s">
        <v>17</v>
      </c>
      <c r="D126" s="28"/>
      <c r="E126" s="28"/>
      <c r="F126" s="21" t="str">
        <f>E17</f>
        <v>Lomnická teplárenská,s.r.o.</v>
      </c>
      <c r="G126" s="28"/>
      <c r="H126" s="28"/>
      <c r="I126" s="23" t="s">
        <v>21</v>
      </c>
      <c r="J126" s="24" t="str">
        <f>E23</f>
        <v>KLIMA-TEPLO designing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25" customHeight="1">
      <c r="A127" s="28"/>
      <c r="B127" s="29"/>
      <c r="C127" s="23" t="s">
        <v>20</v>
      </c>
      <c r="D127" s="28"/>
      <c r="E127" s="28"/>
      <c r="F127" s="21" t="str">
        <f>IF(E20="","",E20)</f>
        <v xml:space="preserve"> </v>
      </c>
      <c r="G127" s="28"/>
      <c r="H127" s="28"/>
      <c r="I127" s="23" t="s">
        <v>23</v>
      </c>
      <c r="J127" s="24" t="str">
        <f>E26</f>
        <v>Rosoft,s.r.o.</v>
      </c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0.25" customHeight="1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0" customFormat="1" ht="29.25" customHeight="1">
      <c r="A129" s="122"/>
      <c r="B129" s="123"/>
      <c r="C129" s="124" t="s">
        <v>117</v>
      </c>
      <c r="D129" s="125" t="s">
        <v>52</v>
      </c>
      <c r="E129" s="125" t="s">
        <v>48</v>
      </c>
      <c r="F129" s="125" t="s">
        <v>49</v>
      </c>
      <c r="G129" s="125" t="s">
        <v>118</v>
      </c>
      <c r="H129" s="125" t="s">
        <v>119</v>
      </c>
      <c r="I129" s="125" t="s">
        <v>120</v>
      </c>
      <c r="J129" s="126" t="s">
        <v>103</v>
      </c>
      <c r="K129" s="127" t="s">
        <v>121</v>
      </c>
      <c r="L129" s="128"/>
      <c r="M129" s="57" t="s">
        <v>1</v>
      </c>
      <c r="N129" s="58" t="s">
        <v>31</v>
      </c>
      <c r="O129" s="58" t="s">
        <v>122</v>
      </c>
      <c r="P129" s="58" t="s">
        <v>123</v>
      </c>
      <c r="Q129" s="58" t="s">
        <v>124</v>
      </c>
      <c r="R129" s="58" t="s">
        <v>125</v>
      </c>
      <c r="S129" s="58" t="s">
        <v>126</v>
      </c>
      <c r="T129" s="59" t="s">
        <v>127</v>
      </c>
      <c r="U129" s="122"/>
      <c r="V129" s="122"/>
      <c r="W129" s="122"/>
      <c r="X129" s="122"/>
      <c r="Y129" s="122"/>
      <c r="Z129" s="122"/>
      <c r="AA129" s="122"/>
      <c r="AB129" s="122"/>
      <c r="AC129" s="122"/>
      <c r="AD129" s="122"/>
      <c r="AE129" s="122"/>
    </row>
    <row r="130" spans="1:65" s="2" customFormat="1" ht="23" customHeight="1">
      <c r="A130" s="28"/>
      <c r="B130" s="29"/>
      <c r="C130" s="64" t="s">
        <v>99</v>
      </c>
      <c r="D130" s="28"/>
      <c r="E130" s="28"/>
      <c r="F130" s="28"/>
      <c r="G130" s="28"/>
      <c r="H130" s="28"/>
      <c r="I130" s="28"/>
      <c r="J130" s="129">
        <f>BK130</f>
        <v>0</v>
      </c>
      <c r="K130" s="28"/>
      <c r="L130" s="29"/>
      <c r="M130" s="60"/>
      <c r="N130" s="51"/>
      <c r="O130" s="61"/>
      <c r="P130" s="130">
        <f>P131+P134+P155+P167+P173+P176</f>
        <v>0</v>
      </c>
      <c r="Q130" s="61"/>
      <c r="R130" s="130">
        <f>R131+R134+R155+R167+R173+R176</f>
        <v>0</v>
      </c>
      <c r="S130" s="61"/>
      <c r="T130" s="131">
        <f>T131+T134+T155+T167+T173+T176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66</v>
      </c>
      <c r="AU130" s="14" t="s">
        <v>105</v>
      </c>
      <c r="BK130" s="132">
        <f>BK131+BK134+BK155+BK167+BK173+BK176</f>
        <v>0</v>
      </c>
    </row>
    <row r="131" spans="1:65" s="11" customFormat="1" ht="26" customHeight="1">
      <c r="B131" s="133"/>
      <c r="D131" s="134" t="s">
        <v>66</v>
      </c>
      <c r="E131" s="135" t="s">
        <v>128</v>
      </c>
      <c r="F131" s="135" t="s">
        <v>515</v>
      </c>
      <c r="J131" s="136">
        <f>BK131</f>
        <v>0</v>
      </c>
      <c r="L131" s="133"/>
      <c r="M131" s="137"/>
      <c r="N131" s="138"/>
      <c r="O131" s="138"/>
      <c r="P131" s="139">
        <f>SUM(P132:P133)</f>
        <v>0</v>
      </c>
      <c r="Q131" s="138"/>
      <c r="R131" s="139">
        <f>SUM(R132:R133)</f>
        <v>0</v>
      </c>
      <c r="S131" s="138"/>
      <c r="T131" s="140">
        <f>SUM(T132:T133)</f>
        <v>0</v>
      </c>
      <c r="AR131" s="134" t="s">
        <v>73</v>
      </c>
      <c r="AT131" s="141" t="s">
        <v>66</v>
      </c>
      <c r="AU131" s="141" t="s">
        <v>67</v>
      </c>
      <c r="AY131" s="134" t="s">
        <v>129</v>
      </c>
      <c r="BK131" s="142">
        <f>SUM(BK132:BK133)</f>
        <v>0</v>
      </c>
    </row>
    <row r="132" spans="1:65" s="2" customFormat="1" ht="16.5" customHeight="1">
      <c r="A132" s="28"/>
      <c r="B132" s="143"/>
      <c r="C132" s="144" t="s">
        <v>73</v>
      </c>
      <c r="D132" s="144" t="s">
        <v>132</v>
      </c>
      <c r="E132" s="145" t="s">
        <v>673</v>
      </c>
      <c r="F132" s="146" t="s">
        <v>674</v>
      </c>
      <c r="G132" s="147" t="s">
        <v>181</v>
      </c>
      <c r="H132" s="148">
        <v>479.7</v>
      </c>
      <c r="I132" s="149"/>
      <c r="J132" s="149"/>
      <c r="K132" s="150"/>
      <c r="L132" s="29"/>
      <c r="M132" s="151" t="s">
        <v>1</v>
      </c>
      <c r="N132" s="152" t="s">
        <v>33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5" t="s">
        <v>136</v>
      </c>
      <c r="AT132" s="155" t="s">
        <v>132</v>
      </c>
      <c r="AU132" s="155" t="s">
        <v>73</v>
      </c>
      <c r="AY132" s="14" t="s">
        <v>129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136</v>
      </c>
      <c r="BM132" s="155" t="s">
        <v>79</v>
      </c>
    </row>
    <row r="133" spans="1:65" s="2" customFormat="1" ht="16.5" customHeight="1">
      <c r="A133" s="28"/>
      <c r="B133" s="143"/>
      <c r="C133" s="144" t="s">
        <v>79</v>
      </c>
      <c r="D133" s="144" t="s">
        <v>132</v>
      </c>
      <c r="E133" s="145" t="s">
        <v>675</v>
      </c>
      <c r="F133" s="146" t="s">
        <v>676</v>
      </c>
      <c r="G133" s="147" t="s">
        <v>181</v>
      </c>
      <c r="H133" s="148">
        <v>479.7</v>
      </c>
      <c r="I133" s="149"/>
      <c r="J133" s="149"/>
      <c r="K133" s="150"/>
      <c r="L133" s="29"/>
      <c r="M133" s="151" t="s">
        <v>1</v>
      </c>
      <c r="N133" s="152" t="s">
        <v>33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5" t="s">
        <v>136</v>
      </c>
      <c r="AT133" s="155" t="s">
        <v>132</v>
      </c>
      <c r="AU133" s="155" t="s">
        <v>73</v>
      </c>
      <c r="AY133" s="14" t="s">
        <v>129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136</v>
      </c>
      <c r="BM133" s="155" t="s">
        <v>136</v>
      </c>
    </row>
    <row r="134" spans="1:65" s="11" customFormat="1" ht="26" customHeight="1">
      <c r="B134" s="133"/>
      <c r="D134" s="134" t="s">
        <v>66</v>
      </c>
      <c r="E134" s="135" t="s">
        <v>130</v>
      </c>
      <c r="F134" s="135" t="s">
        <v>677</v>
      </c>
      <c r="J134" s="136">
        <f>BK134</f>
        <v>0</v>
      </c>
      <c r="L134" s="133"/>
      <c r="M134" s="137"/>
      <c r="N134" s="138"/>
      <c r="O134" s="138"/>
      <c r="P134" s="139">
        <f>SUM(P135:P154)</f>
        <v>0</v>
      </c>
      <c r="Q134" s="138"/>
      <c r="R134" s="139">
        <f>SUM(R135:R154)</f>
        <v>0</v>
      </c>
      <c r="S134" s="138"/>
      <c r="T134" s="140">
        <f>SUM(T135:T154)</f>
        <v>0</v>
      </c>
      <c r="AR134" s="134" t="s">
        <v>73</v>
      </c>
      <c r="AT134" s="141" t="s">
        <v>66</v>
      </c>
      <c r="AU134" s="141" t="s">
        <v>67</v>
      </c>
      <c r="AY134" s="134" t="s">
        <v>129</v>
      </c>
      <c r="BK134" s="142">
        <f>SUM(BK135:BK154)</f>
        <v>0</v>
      </c>
    </row>
    <row r="135" spans="1:65" s="2" customFormat="1" ht="21.75" customHeight="1">
      <c r="A135" s="28"/>
      <c r="B135" s="143"/>
      <c r="C135" s="167" t="s">
        <v>139</v>
      </c>
      <c r="D135" s="167" t="s">
        <v>541</v>
      </c>
      <c r="E135" s="168" t="s">
        <v>678</v>
      </c>
      <c r="F135" s="169" t="s">
        <v>679</v>
      </c>
      <c r="G135" s="170" t="s">
        <v>135</v>
      </c>
      <c r="H135" s="171">
        <v>2</v>
      </c>
      <c r="I135" s="172"/>
      <c r="J135" s="172"/>
      <c r="K135" s="173"/>
      <c r="L135" s="174"/>
      <c r="M135" s="175" t="s">
        <v>1</v>
      </c>
      <c r="N135" s="176" t="s">
        <v>33</v>
      </c>
      <c r="O135" s="153">
        <v>0</v>
      </c>
      <c r="P135" s="153">
        <f t="shared" ref="P135:P154" si="0">O135*H135</f>
        <v>0</v>
      </c>
      <c r="Q135" s="153">
        <v>0</v>
      </c>
      <c r="R135" s="153">
        <f t="shared" ref="R135:R154" si="1">Q135*H135</f>
        <v>0</v>
      </c>
      <c r="S135" s="153">
        <v>0</v>
      </c>
      <c r="T135" s="154">
        <f t="shared" ref="T135:T154" si="2"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5" t="s">
        <v>145</v>
      </c>
      <c r="AT135" s="155" t="s">
        <v>541</v>
      </c>
      <c r="AU135" s="155" t="s">
        <v>73</v>
      </c>
      <c r="AY135" s="14" t="s">
        <v>129</v>
      </c>
      <c r="BE135" s="156">
        <f t="shared" ref="BE135:BE154" si="3">IF(N135="základná",J135,0)</f>
        <v>0</v>
      </c>
      <c r="BF135" s="156">
        <f t="shared" ref="BF135:BF154" si="4">IF(N135="znížená",J135,0)</f>
        <v>0</v>
      </c>
      <c r="BG135" s="156">
        <f t="shared" ref="BG135:BG154" si="5">IF(N135="zákl. prenesená",J135,0)</f>
        <v>0</v>
      </c>
      <c r="BH135" s="156">
        <f t="shared" ref="BH135:BH154" si="6">IF(N135="zníž. prenesená",J135,0)</f>
        <v>0</v>
      </c>
      <c r="BI135" s="156">
        <f t="shared" ref="BI135:BI154" si="7">IF(N135="nulová",J135,0)</f>
        <v>0</v>
      </c>
      <c r="BJ135" s="14" t="s">
        <v>79</v>
      </c>
      <c r="BK135" s="156">
        <f t="shared" ref="BK135:BK154" si="8">ROUND(I135*H135,2)</f>
        <v>0</v>
      </c>
      <c r="BL135" s="14" t="s">
        <v>136</v>
      </c>
      <c r="BM135" s="155" t="s">
        <v>142</v>
      </c>
    </row>
    <row r="136" spans="1:65" s="2" customFormat="1" ht="21.75" customHeight="1">
      <c r="A136" s="28"/>
      <c r="B136" s="143"/>
      <c r="C136" s="144" t="s">
        <v>136</v>
      </c>
      <c r="D136" s="144" t="s">
        <v>132</v>
      </c>
      <c r="E136" s="145" t="s">
        <v>680</v>
      </c>
      <c r="F136" s="146" t="s">
        <v>681</v>
      </c>
      <c r="G136" s="147" t="s">
        <v>135</v>
      </c>
      <c r="H136" s="148">
        <v>2</v>
      </c>
      <c r="I136" s="149"/>
      <c r="J136" s="149"/>
      <c r="K136" s="150"/>
      <c r="L136" s="29"/>
      <c r="M136" s="151" t="s">
        <v>1</v>
      </c>
      <c r="N136" s="152" t="s">
        <v>33</v>
      </c>
      <c r="O136" s="153">
        <v>0</v>
      </c>
      <c r="P136" s="153">
        <f t="shared" si="0"/>
        <v>0</v>
      </c>
      <c r="Q136" s="153">
        <v>0</v>
      </c>
      <c r="R136" s="153">
        <f t="shared" si="1"/>
        <v>0</v>
      </c>
      <c r="S136" s="153">
        <v>0</v>
      </c>
      <c r="T136" s="154">
        <f t="shared" si="2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136</v>
      </c>
      <c r="AT136" s="155" t="s">
        <v>132</v>
      </c>
      <c r="AU136" s="155" t="s">
        <v>73</v>
      </c>
      <c r="AY136" s="14" t="s">
        <v>129</v>
      </c>
      <c r="BE136" s="156">
        <f t="shared" si="3"/>
        <v>0</v>
      </c>
      <c r="BF136" s="156">
        <f t="shared" si="4"/>
        <v>0</v>
      </c>
      <c r="BG136" s="156">
        <f t="shared" si="5"/>
        <v>0</v>
      </c>
      <c r="BH136" s="156">
        <f t="shared" si="6"/>
        <v>0</v>
      </c>
      <c r="BI136" s="156">
        <f t="shared" si="7"/>
        <v>0</v>
      </c>
      <c r="BJ136" s="14" t="s">
        <v>79</v>
      </c>
      <c r="BK136" s="156">
        <f t="shared" si="8"/>
        <v>0</v>
      </c>
      <c r="BL136" s="14" t="s">
        <v>136</v>
      </c>
      <c r="BM136" s="155" t="s">
        <v>145</v>
      </c>
    </row>
    <row r="137" spans="1:65" s="2" customFormat="1" ht="21.75" customHeight="1">
      <c r="A137" s="28"/>
      <c r="B137" s="143"/>
      <c r="C137" s="167" t="s">
        <v>146</v>
      </c>
      <c r="D137" s="167" t="s">
        <v>541</v>
      </c>
      <c r="E137" s="168" t="s">
        <v>682</v>
      </c>
      <c r="F137" s="169" t="s">
        <v>683</v>
      </c>
      <c r="G137" s="170" t="s">
        <v>157</v>
      </c>
      <c r="H137" s="171">
        <v>3</v>
      </c>
      <c r="I137" s="172"/>
      <c r="J137" s="172"/>
      <c r="K137" s="173"/>
      <c r="L137" s="174"/>
      <c r="M137" s="175" t="s">
        <v>1</v>
      </c>
      <c r="N137" s="176" t="s">
        <v>33</v>
      </c>
      <c r="O137" s="153">
        <v>0</v>
      </c>
      <c r="P137" s="153">
        <f t="shared" si="0"/>
        <v>0</v>
      </c>
      <c r="Q137" s="153">
        <v>0</v>
      </c>
      <c r="R137" s="153">
        <f t="shared" si="1"/>
        <v>0</v>
      </c>
      <c r="S137" s="153">
        <v>0</v>
      </c>
      <c r="T137" s="154">
        <f t="shared" si="2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5" t="s">
        <v>145</v>
      </c>
      <c r="AT137" s="155" t="s">
        <v>541</v>
      </c>
      <c r="AU137" s="155" t="s">
        <v>73</v>
      </c>
      <c r="AY137" s="14" t="s">
        <v>129</v>
      </c>
      <c r="BE137" s="156">
        <f t="shared" si="3"/>
        <v>0</v>
      </c>
      <c r="BF137" s="156">
        <f t="shared" si="4"/>
        <v>0</v>
      </c>
      <c r="BG137" s="156">
        <f t="shared" si="5"/>
        <v>0</v>
      </c>
      <c r="BH137" s="156">
        <f t="shared" si="6"/>
        <v>0</v>
      </c>
      <c r="BI137" s="156">
        <f t="shared" si="7"/>
        <v>0</v>
      </c>
      <c r="BJ137" s="14" t="s">
        <v>79</v>
      </c>
      <c r="BK137" s="156">
        <f t="shared" si="8"/>
        <v>0</v>
      </c>
      <c r="BL137" s="14" t="s">
        <v>136</v>
      </c>
      <c r="BM137" s="155" t="s">
        <v>149</v>
      </c>
    </row>
    <row r="138" spans="1:65" s="2" customFormat="1" ht="16.5" customHeight="1">
      <c r="A138" s="28"/>
      <c r="B138" s="143"/>
      <c r="C138" s="144" t="s">
        <v>142</v>
      </c>
      <c r="D138" s="144" t="s">
        <v>132</v>
      </c>
      <c r="E138" s="145" t="s">
        <v>684</v>
      </c>
      <c r="F138" s="146" t="s">
        <v>685</v>
      </c>
      <c r="G138" s="147" t="s">
        <v>157</v>
      </c>
      <c r="H138" s="148">
        <v>3</v>
      </c>
      <c r="I138" s="149"/>
      <c r="J138" s="149"/>
      <c r="K138" s="150"/>
      <c r="L138" s="29"/>
      <c r="M138" s="151" t="s">
        <v>1</v>
      </c>
      <c r="N138" s="152" t="s">
        <v>33</v>
      </c>
      <c r="O138" s="153">
        <v>0</v>
      </c>
      <c r="P138" s="153">
        <f t="shared" si="0"/>
        <v>0</v>
      </c>
      <c r="Q138" s="153">
        <v>0</v>
      </c>
      <c r="R138" s="153">
        <f t="shared" si="1"/>
        <v>0</v>
      </c>
      <c r="S138" s="153">
        <v>0</v>
      </c>
      <c r="T138" s="154">
        <f t="shared" si="2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5" t="s">
        <v>136</v>
      </c>
      <c r="AT138" s="155" t="s">
        <v>132</v>
      </c>
      <c r="AU138" s="155" t="s">
        <v>73</v>
      </c>
      <c r="AY138" s="14" t="s">
        <v>129</v>
      </c>
      <c r="BE138" s="156">
        <f t="shared" si="3"/>
        <v>0</v>
      </c>
      <c r="BF138" s="156">
        <f t="shared" si="4"/>
        <v>0</v>
      </c>
      <c r="BG138" s="156">
        <f t="shared" si="5"/>
        <v>0</v>
      </c>
      <c r="BH138" s="156">
        <f t="shared" si="6"/>
        <v>0</v>
      </c>
      <c r="BI138" s="156">
        <f t="shared" si="7"/>
        <v>0</v>
      </c>
      <c r="BJ138" s="14" t="s">
        <v>79</v>
      </c>
      <c r="BK138" s="156">
        <f t="shared" si="8"/>
        <v>0</v>
      </c>
      <c r="BL138" s="14" t="s">
        <v>136</v>
      </c>
      <c r="BM138" s="155" t="s">
        <v>153</v>
      </c>
    </row>
    <row r="139" spans="1:65" s="2" customFormat="1" ht="21.75" customHeight="1">
      <c r="A139" s="28"/>
      <c r="B139" s="143"/>
      <c r="C139" s="167" t="s">
        <v>154</v>
      </c>
      <c r="D139" s="167" t="s">
        <v>541</v>
      </c>
      <c r="E139" s="168" t="s">
        <v>686</v>
      </c>
      <c r="F139" s="169" t="s">
        <v>687</v>
      </c>
      <c r="G139" s="170" t="s">
        <v>157</v>
      </c>
      <c r="H139" s="171">
        <v>10</v>
      </c>
      <c r="I139" s="172"/>
      <c r="J139" s="172"/>
      <c r="K139" s="173"/>
      <c r="L139" s="174"/>
      <c r="M139" s="175" t="s">
        <v>1</v>
      </c>
      <c r="N139" s="176" t="s">
        <v>33</v>
      </c>
      <c r="O139" s="153">
        <v>0</v>
      </c>
      <c r="P139" s="153">
        <f t="shared" si="0"/>
        <v>0</v>
      </c>
      <c r="Q139" s="153">
        <v>0</v>
      </c>
      <c r="R139" s="153">
        <f t="shared" si="1"/>
        <v>0</v>
      </c>
      <c r="S139" s="153">
        <v>0</v>
      </c>
      <c r="T139" s="154">
        <f t="shared" si="2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5" t="s">
        <v>145</v>
      </c>
      <c r="AT139" s="155" t="s">
        <v>541</v>
      </c>
      <c r="AU139" s="155" t="s">
        <v>73</v>
      </c>
      <c r="AY139" s="14" t="s">
        <v>129</v>
      </c>
      <c r="BE139" s="156">
        <f t="shared" si="3"/>
        <v>0</v>
      </c>
      <c r="BF139" s="156">
        <f t="shared" si="4"/>
        <v>0</v>
      </c>
      <c r="BG139" s="156">
        <f t="shared" si="5"/>
        <v>0</v>
      </c>
      <c r="BH139" s="156">
        <f t="shared" si="6"/>
        <v>0</v>
      </c>
      <c r="BI139" s="156">
        <f t="shared" si="7"/>
        <v>0</v>
      </c>
      <c r="BJ139" s="14" t="s">
        <v>79</v>
      </c>
      <c r="BK139" s="156">
        <f t="shared" si="8"/>
        <v>0</v>
      </c>
      <c r="BL139" s="14" t="s">
        <v>136</v>
      </c>
      <c r="BM139" s="155" t="s">
        <v>158</v>
      </c>
    </row>
    <row r="140" spans="1:65" s="2" customFormat="1" ht="16.5" customHeight="1">
      <c r="A140" s="28"/>
      <c r="B140" s="143"/>
      <c r="C140" s="144" t="s">
        <v>145</v>
      </c>
      <c r="D140" s="144" t="s">
        <v>132</v>
      </c>
      <c r="E140" s="145" t="s">
        <v>688</v>
      </c>
      <c r="F140" s="146" t="s">
        <v>689</v>
      </c>
      <c r="G140" s="147" t="s">
        <v>157</v>
      </c>
      <c r="H140" s="148">
        <v>10</v>
      </c>
      <c r="I140" s="149"/>
      <c r="J140" s="149"/>
      <c r="K140" s="150"/>
      <c r="L140" s="29"/>
      <c r="M140" s="151" t="s">
        <v>1</v>
      </c>
      <c r="N140" s="152" t="s">
        <v>33</v>
      </c>
      <c r="O140" s="153">
        <v>0</v>
      </c>
      <c r="P140" s="153">
        <f t="shared" si="0"/>
        <v>0</v>
      </c>
      <c r="Q140" s="153">
        <v>0</v>
      </c>
      <c r="R140" s="153">
        <f t="shared" si="1"/>
        <v>0</v>
      </c>
      <c r="S140" s="153">
        <v>0</v>
      </c>
      <c r="T140" s="154">
        <f t="shared" si="2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5" t="s">
        <v>136</v>
      </c>
      <c r="AT140" s="155" t="s">
        <v>132</v>
      </c>
      <c r="AU140" s="155" t="s">
        <v>73</v>
      </c>
      <c r="AY140" s="14" t="s">
        <v>129</v>
      </c>
      <c r="BE140" s="156">
        <f t="shared" si="3"/>
        <v>0</v>
      </c>
      <c r="BF140" s="156">
        <f t="shared" si="4"/>
        <v>0</v>
      </c>
      <c r="BG140" s="156">
        <f t="shared" si="5"/>
        <v>0</v>
      </c>
      <c r="BH140" s="156">
        <f t="shared" si="6"/>
        <v>0</v>
      </c>
      <c r="BI140" s="156">
        <f t="shared" si="7"/>
        <v>0</v>
      </c>
      <c r="BJ140" s="14" t="s">
        <v>79</v>
      </c>
      <c r="BK140" s="156">
        <f t="shared" si="8"/>
        <v>0</v>
      </c>
      <c r="BL140" s="14" t="s">
        <v>136</v>
      </c>
      <c r="BM140" s="155" t="s">
        <v>161</v>
      </c>
    </row>
    <row r="141" spans="1:65" s="2" customFormat="1" ht="24" customHeight="1">
      <c r="A141" s="28"/>
      <c r="B141" s="143"/>
      <c r="C141" s="144" t="s">
        <v>162</v>
      </c>
      <c r="D141" s="144" t="s">
        <v>132</v>
      </c>
      <c r="E141" s="145" t="s">
        <v>690</v>
      </c>
      <c r="F141" s="146" t="s">
        <v>691</v>
      </c>
      <c r="G141" s="147" t="s">
        <v>135</v>
      </c>
      <c r="H141" s="148">
        <v>2</v>
      </c>
      <c r="I141" s="149"/>
      <c r="J141" s="149"/>
      <c r="K141" s="150"/>
      <c r="L141" s="29"/>
      <c r="M141" s="151" t="s">
        <v>1</v>
      </c>
      <c r="N141" s="152" t="s">
        <v>33</v>
      </c>
      <c r="O141" s="153">
        <v>0</v>
      </c>
      <c r="P141" s="153">
        <f t="shared" si="0"/>
        <v>0</v>
      </c>
      <c r="Q141" s="153">
        <v>0</v>
      </c>
      <c r="R141" s="153">
        <f t="shared" si="1"/>
        <v>0</v>
      </c>
      <c r="S141" s="153">
        <v>0</v>
      </c>
      <c r="T141" s="154">
        <f t="shared" si="2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136</v>
      </c>
      <c r="AT141" s="155" t="s">
        <v>132</v>
      </c>
      <c r="AU141" s="155" t="s">
        <v>73</v>
      </c>
      <c r="AY141" s="14" t="s">
        <v>129</v>
      </c>
      <c r="BE141" s="156">
        <f t="shared" si="3"/>
        <v>0</v>
      </c>
      <c r="BF141" s="156">
        <f t="shared" si="4"/>
        <v>0</v>
      </c>
      <c r="BG141" s="156">
        <f t="shared" si="5"/>
        <v>0</v>
      </c>
      <c r="BH141" s="156">
        <f t="shared" si="6"/>
        <v>0</v>
      </c>
      <c r="BI141" s="156">
        <f t="shared" si="7"/>
        <v>0</v>
      </c>
      <c r="BJ141" s="14" t="s">
        <v>79</v>
      </c>
      <c r="BK141" s="156">
        <f t="shared" si="8"/>
        <v>0</v>
      </c>
      <c r="BL141" s="14" t="s">
        <v>136</v>
      </c>
      <c r="BM141" s="155" t="s">
        <v>165</v>
      </c>
    </row>
    <row r="142" spans="1:65" s="2" customFormat="1" ht="16.5" customHeight="1">
      <c r="A142" s="28"/>
      <c r="B142" s="143"/>
      <c r="C142" s="167" t="s">
        <v>149</v>
      </c>
      <c r="D142" s="167" t="s">
        <v>541</v>
      </c>
      <c r="E142" s="168" t="s">
        <v>692</v>
      </c>
      <c r="F142" s="169" t="s">
        <v>341</v>
      </c>
      <c r="G142" s="170" t="s">
        <v>135</v>
      </c>
      <c r="H142" s="171">
        <v>2</v>
      </c>
      <c r="I142" s="172"/>
      <c r="J142" s="172"/>
      <c r="K142" s="173"/>
      <c r="L142" s="174"/>
      <c r="M142" s="175" t="s">
        <v>1</v>
      </c>
      <c r="N142" s="176" t="s">
        <v>33</v>
      </c>
      <c r="O142" s="153">
        <v>0</v>
      </c>
      <c r="P142" s="153">
        <f t="shared" si="0"/>
        <v>0</v>
      </c>
      <c r="Q142" s="153">
        <v>0</v>
      </c>
      <c r="R142" s="153">
        <f t="shared" si="1"/>
        <v>0</v>
      </c>
      <c r="S142" s="153">
        <v>0</v>
      </c>
      <c r="T142" s="154">
        <f t="shared" si="2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5" t="s">
        <v>145</v>
      </c>
      <c r="AT142" s="155" t="s">
        <v>541</v>
      </c>
      <c r="AU142" s="155" t="s">
        <v>73</v>
      </c>
      <c r="AY142" s="14" t="s">
        <v>129</v>
      </c>
      <c r="BE142" s="156">
        <f t="shared" si="3"/>
        <v>0</v>
      </c>
      <c r="BF142" s="156">
        <f t="shared" si="4"/>
        <v>0</v>
      </c>
      <c r="BG142" s="156">
        <f t="shared" si="5"/>
        <v>0</v>
      </c>
      <c r="BH142" s="156">
        <f t="shared" si="6"/>
        <v>0</v>
      </c>
      <c r="BI142" s="156">
        <f t="shared" si="7"/>
        <v>0</v>
      </c>
      <c r="BJ142" s="14" t="s">
        <v>79</v>
      </c>
      <c r="BK142" s="156">
        <f t="shared" si="8"/>
        <v>0</v>
      </c>
      <c r="BL142" s="14" t="s">
        <v>136</v>
      </c>
      <c r="BM142" s="155" t="s">
        <v>7</v>
      </c>
    </row>
    <row r="143" spans="1:65" s="2" customFormat="1" ht="24" customHeight="1">
      <c r="A143" s="28"/>
      <c r="B143" s="143"/>
      <c r="C143" s="144" t="s">
        <v>168</v>
      </c>
      <c r="D143" s="144" t="s">
        <v>132</v>
      </c>
      <c r="E143" s="145" t="s">
        <v>693</v>
      </c>
      <c r="F143" s="146" t="s">
        <v>694</v>
      </c>
      <c r="G143" s="147" t="s">
        <v>135</v>
      </c>
      <c r="H143" s="148">
        <v>2</v>
      </c>
      <c r="I143" s="149"/>
      <c r="J143" s="149"/>
      <c r="K143" s="150"/>
      <c r="L143" s="29"/>
      <c r="M143" s="151" t="s">
        <v>1</v>
      </c>
      <c r="N143" s="152" t="s">
        <v>33</v>
      </c>
      <c r="O143" s="153">
        <v>0</v>
      </c>
      <c r="P143" s="153">
        <f t="shared" si="0"/>
        <v>0</v>
      </c>
      <c r="Q143" s="153">
        <v>0</v>
      </c>
      <c r="R143" s="153">
        <f t="shared" si="1"/>
        <v>0</v>
      </c>
      <c r="S143" s="153">
        <v>0</v>
      </c>
      <c r="T143" s="154">
        <f t="shared" si="2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136</v>
      </c>
      <c r="AT143" s="155" t="s">
        <v>132</v>
      </c>
      <c r="AU143" s="155" t="s">
        <v>73</v>
      </c>
      <c r="AY143" s="14" t="s">
        <v>129</v>
      </c>
      <c r="BE143" s="156">
        <f t="shared" si="3"/>
        <v>0</v>
      </c>
      <c r="BF143" s="156">
        <f t="shared" si="4"/>
        <v>0</v>
      </c>
      <c r="BG143" s="156">
        <f t="shared" si="5"/>
        <v>0</v>
      </c>
      <c r="BH143" s="156">
        <f t="shared" si="6"/>
        <v>0</v>
      </c>
      <c r="BI143" s="156">
        <f t="shared" si="7"/>
        <v>0</v>
      </c>
      <c r="BJ143" s="14" t="s">
        <v>79</v>
      </c>
      <c r="BK143" s="156">
        <f t="shared" si="8"/>
        <v>0</v>
      </c>
      <c r="BL143" s="14" t="s">
        <v>136</v>
      </c>
      <c r="BM143" s="155" t="s">
        <v>171</v>
      </c>
    </row>
    <row r="144" spans="1:65" s="2" customFormat="1" ht="16.5" customHeight="1">
      <c r="A144" s="28"/>
      <c r="B144" s="143"/>
      <c r="C144" s="167" t="s">
        <v>153</v>
      </c>
      <c r="D144" s="167" t="s">
        <v>541</v>
      </c>
      <c r="E144" s="168" t="s">
        <v>695</v>
      </c>
      <c r="F144" s="169" t="s">
        <v>696</v>
      </c>
      <c r="G144" s="170" t="s">
        <v>135</v>
      </c>
      <c r="H144" s="171">
        <v>2</v>
      </c>
      <c r="I144" s="172"/>
      <c r="J144" s="172"/>
      <c r="K144" s="173"/>
      <c r="L144" s="174"/>
      <c r="M144" s="175" t="s">
        <v>1</v>
      </c>
      <c r="N144" s="176" t="s">
        <v>33</v>
      </c>
      <c r="O144" s="153">
        <v>0</v>
      </c>
      <c r="P144" s="153">
        <f t="shared" si="0"/>
        <v>0</v>
      </c>
      <c r="Q144" s="153">
        <v>0</v>
      </c>
      <c r="R144" s="153">
        <f t="shared" si="1"/>
        <v>0</v>
      </c>
      <c r="S144" s="153">
        <v>0</v>
      </c>
      <c r="T144" s="154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5" t="s">
        <v>145</v>
      </c>
      <c r="AT144" s="155" t="s">
        <v>541</v>
      </c>
      <c r="AU144" s="155" t="s">
        <v>73</v>
      </c>
      <c r="AY144" s="14" t="s">
        <v>129</v>
      </c>
      <c r="BE144" s="156">
        <f t="shared" si="3"/>
        <v>0</v>
      </c>
      <c r="BF144" s="156">
        <f t="shared" si="4"/>
        <v>0</v>
      </c>
      <c r="BG144" s="156">
        <f t="shared" si="5"/>
        <v>0</v>
      </c>
      <c r="BH144" s="156">
        <f t="shared" si="6"/>
        <v>0</v>
      </c>
      <c r="BI144" s="156">
        <f t="shared" si="7"/>
        <v>0</v>
      </c>
      <c r="BJ144" s="14" t="s">
        <v>79</v>
      </c>
      <c r="BK144" s="156">
        <f t="shared" si="8"/>
        <v>0</v>
      </c>
      <c r="BL144" s="14" t="s">
        <v>136</v>
      </c>
      <c r="BM144" s="155" t="s">
        <v>174</v>
      </c>
    </row>
    <row r="145" spans="1:65" s="2" customFormat="1" ht="24" customHeight="1">
      <c r="A145" s="28"/>
      <c r="B145" s="143"/>
      <c r="C145" s="144" t="s">
        <v>175</v>
      </c>
      <c r="D145" s="144" t="s">
        <v>132</v>
      </c>
      <c r="E145" s="145" t="s">
        <v>697</v>
      </c>
      <c r="F145" s="146" t="s">
        <v>698</v>
      </c>
      <c r="G145" s="147" t="s">
        <v>135</v>
      </c>
      <c r="H145" s="148">
        <v>2</v>
      </c>
      <c r="I145" s="149"/>
      <c r="J145" s="149"/>
      <c r="K145" s="150"/>
      <c r="L145" s="29"/>
      <c r="M145" s="151" t="s">
        <v>1</v>
      </c>
      <c r="N145" s="152" t="s">
        <v>33</v>
      </c>
      <c r="O145" s="153">
        <v>0</v>
      </c>
      <c r="P145" s="153">
        <f t="shared" si="0"/>
        <v>0</v>
      </c>
      <c r="Q145" s="153">
        <v>0</v>
      </c>
      <c r="R145" s="153">
        <f t="shared" si="1"/>
        <v>0</v>
      </c>
      <c r="S145" s="153">
        <v>0</v>
      </c>
      <c r="T145" s="154">
        <f t="shared" si="2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5" t="s">
        <v>136</v>
      </c>
      <c r="AT145" s="155" t="s">
        <v>132</v>
      </c>
      <c r="AU145" s="155" t="s">
        <v>73</v>
      </c>
      <c r="AY145" s="14" t="s">
        <v>129</v>
      </c>
      <c r="BE145" s="156">
        <f t="shared" si="3"/>
        <v>0</v>
      </c>
      <c r="BF145" s="156">
        <f t="shared" si="4"/>
        <v>0</v>
      </c>
      <c r="BG145" s="156">
        <f t="shared" si="5"/>
        <v>0</v>
      </c>
      <c r="BH145" s="156">
        <f t="shared" si="6"/>
        <v>0</v>
      </c>
      <c r="BI145" s="156">
        <f t="shared" si="7"/>
        <v>0</v>
      </c>
      <c r="BJ145" s="14" t="s">
        <v>79</v>
      </c>
      <c r="BK145" s="156">
        <f t="shared" si="8"/>
        <v>0</v>
      </c>
      <c r="BL145" s="14" t="s">
        <v>136</v>
      </c>
      <c r="BM145" s="155" t="s">
        <v>178</v>
      </c>
    </row>
    <row r="146" spans="1:65" s="2" customFormat="1" ht="16.5" customHeight="1">
      <c r="A146" s="28"/>
      <c r="B146" s="143"/>
      <c r="C146" s="167" t="s">
        <v>158</v>
      </c>
      <c r="D146" s="167" t="s">
        <v>541</v>
      </c>
      <c r="E146" s="168" t="s">
        <v>699</v>
      </c>
      <c r="F146" s="169" t="s">
        <v>700</v>
      </c>
      <c r="G146" s="170" t="s">
        <v>135</v>
      </c>
      <c r="H146" s="171">
        <v>1</v>
      </c>
      <c r="I146" s="172"/>
      <c r="J146" s="172"/>
      <c r="K146" s="173"/>
      <c r="L146" s="174"/>
      <c r="M146" s="175" t="s">
        <v>1</v>
      </c>
      <c r="N146" s="176" t="s">
        <v>33</v>
      </c>
      <c r="O146" s="153">
        <v>0</v>
      </c>
      <c r="P146" s="153">
        <f t="shared" si="0"/>
        <v>0</v>
      </c>
      <c r="Q146" s="153">
        <v>0</v>
      </c>
      <c r="R146" s="153">
        <f t="shared" si="1"/>
        <v>0</v>
      </c>
      <c r="S146" s="153">
        <v>0</v>
      </c>
      <c r="T146" s="154">
        <f t="shared" si="2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5" t="s">
        <v>145</v>
      </c>
      <c r="AT146" s="155" t="s">
        <v>541</v>
      </c>
      <c r="AU146" s="155" t="s">
        <v>73</v>
      </c>
      <c r="AY146" s="14" t="s">
        <v>129</v>
      </c>
      <c r="BE146" s="156">
        <f t="shared" si="3"/>
        <v>0</v>
      </c>
      <c r="BF146" s="156">
        <f t="shared" si="4"/>
        <v>0</v>
      </c>
      <c r="BG146" s="156">
        <f t="shared" si="5"/>
        <v>0</v>
      </c>
      <c r="BH146" s="156">
        <f t="shared" si="6"/>
        <v>0</v>
      </c>
      <c r="BI146" s="156">
        <f t="shared" si="7"/>
        <v>0</v>
      </c>
      <c r="BJ146" s="14" t="s">
        <v>79</v>
      </c>
      <c r="BK146" s="156">
        <f t="shared" si="8"/>
        <v>0</v>
      </c>
      <c r="BL146" s="14" t="s">
        <v>136</v>
      </c>
      <c r="BM146" s="155" t="s">
        <v>182</v>
      </c>
    </row>
    <row r="147" spans="1:65" s="2" customFormat="1" ht="16.5" customHeight="1">
      <c r="A147" s="28"/>
      <c r="B147" s="143"/>
      <c r="C147" s="167" t="s">
        <v>183</v>
      </c>
      <c r="D147" s="167" t="s">
        <v>541</v>
      </c>
      <c r="E147" s="168" t="s">
        <v>701</v>
      </c>
      <c r="F147" s="169" t="s">
        <v>702</v>
      </c>
      <c r="G147" s="170" t="s">
        <v>135</v>
      </c>
      <c r="H147" s="171">
        <v>5</v>
      </c>
      <c r="I147" s="172"/>
      <c r="J147" s="172"/>
      <c r="K147" s="173"/>
      <c r="L147" s="174"/>
      <c r="M147" s="175" t="s">
        <v>1</v>
      </c>
      <c r="N147" s="176" t="s">
        <v>33</v>
      </c>
      <c r="O147" s="153">
        <v>0</v>
      </c>
      <c r="P147" s="153">
        <f t="shared" si="0"/>
        <v>0</v>
      </c>
      <c r="Q147" s="153">
        <v>0</v>
      </c>
      <c r="R147" s="153">
        <f t="shared" si="1"/>
        <v>0</v>
      </c>
      <c r="S147" s="153">
        <v>0</v>
      </c>
      <c r="T147" s="154">
        <f t="shared" si="2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5" t="s">
        <v>145</v>
      </c>
      <c r="AT147" s="155" t="s">
        <v>541</v>
      </c>
      <c r="AU147" s="155" t="s">
        <v>73</v>
      </c>
      <c r="AY147" s="14" t="s">
        <v>129</v>
      </c>
      <c r="BE147" s="156">
        <f t="shared" si="3"/>
        <v>0</v>
      </c>
      <c r="BF147" s="156">
        <f t="shared" si="4"/>
        <v>0</v>
      </c>
      <c r="BG147" s="156">
        <f t="shared" si="5"/>
        <v>0</v>
      </c>
      <c r="BH147" s="156">
        <f t="shared" si="6"/>
        <v>0</v>
      </c>
      <c r="BI147" s="156">
        <f t="shared" si="7"/>
        <v>0</v>
      </c>
      <c r="BJ147" s="14" t="s">
        <v>79</v>
      </c>
      <c r="BK147" s="156">
        <f t="shared" si="8"/>
        <v>0</v>
      </c>
      <c r="BL147" s="14" t="s">
        <v>136</v>
      </c>
      <c r="BM147" s="155" t="s">
        <v>186</v>
      </c>
    </row>
    <row r="148" spans="1:65" s="2" customFormat="1" ht="16.5" customHeight="1">
      <c r="A148" s="28"/>
      <c r="B148" s="143"/>
      <c r="C148" s="167" t="s">
        <v>161</v>
      </c>
      <c r="D148" s="167" t="s">
        <v>541</v>
      </c>
      <c r="E148" s="168" t="s">
        <v>703</v>
      </c>
      <c r="F148" s="169" t="s">
        <v>704</v>
      </c>
      <c r="G148" s="170" t="s">
        <v>135</v>
      </c>
      <c r="H148" s="171">
        <v>8</v>
      </c>
      <c r="I148" s="172"/>
      <c r="J148" s="172"/>
      <c r="K148" s="173"/>
      <c r="L148" s="174"/>
      <c r="M148" s="175" t="s">
        <v>1</v>
      </c>
      <c r="N148" s="176" t="s">
        <v>33</v>
      </c>
      <c r="O148" s="153">
        <v>0</v>
      </c>
      <c r="P148" s="153">
        <f t="shared" si="0"/>
        <v>0</v>
      </c>
      <c r="Q148" s="153">
        <v>0</v>
      </c>
      <c r="R148" s="153">
        <f t="shared" si="1"/>
        <v>0</v>
      </c>
      <c r="S148" s="153">
        <v>0</v>
      </c>
      <c r="T148" s="154">
        <f t="shared" si="2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5" t="s">
        <v>145</v>
      </c>
      <c r="AT148" s="155" t="s">
        <v>541</v>
      </c>
      <c r="AU148" s="155" t="s">
        <v>73</v>
      </c>
      <c r="AY148" s="14" t="s">
        <v>129</v>
      </c>
      <c r="BE148" s="156">
        <f t="shared" si="3"/>
        <v>0</v>
      </c>
      <c r="BF148" s="156">
        <f t="shared" si="4"/>
        <v>0</v>
      </c>
      <c r="BG148" s="156">
        <f t="shared" si="5"/>
        <v>0</v>
      </c>
      <c r="BH148" s="156">
        <f t="shared" si="6"/>
        <v>0</v>
      </c>
      <c r="BI148" s="156">
        <f t="shared" si="7"/>
        <v>0</v>
      </c>
      <c r="BJ148" s="14" t="s">
        <v>79</v>
      </c>
      <c r="BK148" s="156">
        <f t="shared" si="8"/>
        <v>0</v>
      </c>
      <c r="BL148" s="14" t="s">
        <v>136</v>
      </c>
      <c r="BM148" s="155" t="s">
        <v>191</v>
      </c>
    </row>
    <row r="149" spans="1:65" s="2" customFormat="1" ht="23" customHeight="1">
      <c r="A149" s="28"/>
      <c r="B149" s="143"/>
      <c r="C149" s="144" t="s">
        <v>192</v>
      </c>
      <c r="D149" s="144" t="s">
        <v>132</v>
      </c>
      <c r="E149" s="145" t="s">
        <v>705</v>
      </c>
      <c r="F149" s="146" t="s">
        <v>706</v>
      </c>
      <c r="G149" s="147" t="s">
        <v>135</v>
      </c>
      <c r="H149" s="148">
        <v>14</v>
      </c>
      <c r="I149" s="149"/>
      <c r="J149" s="149"/>
      <c r="K149" s="150"/>
      <c r="L149" s="29"/>
      <c r="M149" s="151" t="s">
        <v>1</v>
      </c>
      <c r="N149" s="152" t="s">
        <v>33</v>
      </c>
      <c r="O149" s="153">
        <v>0</v>
      </c>
      <c r="P149" s="153">
        <f t="shared" si="0"/>
        <v>0</v>
      </c>
      <c r="Q149" s="153">
        <v>0</v>
      </c>
      <c r="R149" s="153">
        <f t="shared" si="1"/>
        <v>0</v>
      </c>
      <c r="S149" s="153">
        <v>0</v>
      </c>
      <c r="T149" s="154">
        <f t="shared" si="2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5" t="s">
        <v>136</v>
      </c>
      <c r="AT149" s="155" t="s">
        <v>132</v>
      </c>
      <c r="AU149" s="155" t="s">
        <v>73</v>
      </c>
      <c r="AY149" s="14" t="s">
        <v>129</v>
      </c>
      <c r="BE149" s="156">
        <f t="shared" si="3"/>
        <v>0</v>
      </c>
      <c r="BF149" s="156">
        <f t="shared" si="4"/>
        <v>0</v>
      </c>
      <c r="BG149" s="156">
        <f t="shared" si="5"/>
        <v>0</v>
      </c>
      <c r="BH149" s="156">
        <f t="shared" si="6"/>
        <v>0</v>
      </c>
      <c r="BI149" s="156">
        <f t="shared" si="7"/>
        <v>0</v>
      </c>
      <c r="BJ149" s="14" t="s">
        <v>79</v>
      </c>
      <c r="BK149" s="156">
        <f t="shared" si="8"/>
        <v>0</v>
      </c>
      <c r="BL149" s="14" t="s">
        <v>136</v>
      </c>
      <c r="BM149" s="155" t="s">
        <v>195</v>
      </c>
    </row>
    <row r="150" spans="1:65" s="2" customFormat="1" ht="21.75" customHeight="1">
      <c r="A150" s="28"/>
      <c r="B150" s="143"/>
      <c r="C150" s="144" t="s">
        <v>165</v>
      </c>
      <c r="D150" s="144" t="s">
        <v>132</v>
      </c>
      <c r="E150" s="145" t="s">
        <v>707</v>
      </c>
      <c r="F150" s="146" t="s">
        <v>708</v>
      </c>
      <c r="G150" s="147" t="s">
        <v>157</v>
      </c>
      <c r="H150" s="148">
        <v>2082</v>
      </c>
      <c r="I150" s="149"/>
      <c r="J150" s="149"/>
      <c r="K150" s="150"/>
      <c r="L150" s="29"/>
      <c r="M150" s="151" t="s">
        <v>1</v>
      </c>
      <c r="N150" s="152" t="s">
        <v>33</v>
      </c>
      <c r="O150" s="153">
        <v>0</v>
      </c>
      <c r="P150" s="153">
        <f t="shared" si="0"/>
        <v>0</v>
      </c>
      <c r="Q150" s="153">
        <v>0</v>
      </c>
      <c r="R150" s="153">
        <f t="shared" si="1"/>
        <v>0</v>
      </c>
      <c r="S150" s="153">
        <v>0</v>
      </c>
      <c r="T150" s="154">
        <f t="shared" si="2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5" t="s">
        <v>136</v>
      </c>
      <c r="AT150" s="155" t="s">
        <v>132</v>
      </c>
      <c r="AU150" s="155" t="s">
        <v>73</v>
      </c>
      <c r="AY150" s="14" t="s">
        <v>129</v>
      </c>
      <c r="BE150" s="156">
        <f t="shared" si="3"/>
        <v>0</v>
      </c>
      <c r="BF150" s="156">
        <f t="shared" si="4"/>
        <v>0</v>
      </c>
      <c r="BG150" s="156">
        <f t="shared" si="5"/>
        <v>0</v>
      </c>
      <c r="BH150" s="156">
        <f t="shared" si="6"/>
        <v>0</v>
      </c>
      <c r="BI150" s="156">
        <f t="shared" si="7"/>
        <v>0</v>
      </c>
      <c r="BJ150" s="14" t="s">
        <v>79</v>
      </c>
      <c r="BK150" s="156">
        <f t="shared" si="8"/>
        <v>0</v>
      </c>
      <c r="BL150" s="14" t="s">
        <v>136</v>
      </c>
      <c r="BM150" s="155" t="s">
        <v>198</v>
      </c>
    </row>
    <row r="151" spans="1:65" s="2" customFormat="1" ht="16.5" customHeight="1">
      <c r="A151" s="28"/>
      <c r="B151" s="143"/>
      <c r="C151" s="144" t="s">
        <v>199</v>
      </c>
      <c r="D151" s="144" t="s">
        <v>132</v>
      </c>
      <c r="E151" s="145" t="s">
        <v>709</v>
      </c>
      <c r="F151" s="146" t="s">
        <v>710</v>
      </c>
      <c r="G151" s="147" t="s">
        <v>711</v>
      </c>
      <c r="H151" s="148">
        <v>1</v>
      </c>
      <c r="I151" s="149"/>
      <c r="J151" s="149"/>
      <c r="K151" s="150"/>
      <c r="L151" s="29"/>
      <c r="M151" s="151" t="s">
        <v>1</v>
      </c>
      <c r="N151" s="152" t="s">
        <v>33</v>
      </c>
      <c r="O151" s="153">
        <v>0</v>
      </c>
      <c r="P151" s="153">
        <f t="shared" si="0"/>
        <v>0</v>
      </c>
      <c r="Q151" s="153">
        <v>0</v>
      </c>
      <c r="R151" s="153">
        <f t="shared" si="1"/>
        <v>0</v>
      </c>
      <c r="S151" s="153">
        <v>0</v>
      </c>
      <c r="T151" s="154">
        <f t="shared" si="2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5" t="s">
        <v>136</v>
      </c>
      <c r="AT151" s="155" t="s">
        <v>132</v>
      </c>
      <c r="AU151" s="155" t="s">
        <v>73</v>
      </c>
      <c r="AY151" s="14" t="s">
        <v>129</v>
      </c>
      <c r="BE151" s="156">
        <f t="shared" si="3"/>
        <v>0</v>
      </c>
      <c r="BF151" s="156">
        <f t="shared" si="4"/>
        <v>0</v>
      </c>
      <c r="BG151" s="156">
        <f t="shared" si="5"/>
        <v>0</v>
      </c>
      <c r="BH151" s="156">
        <f t="shared" si="6"/>
        <v>0</v>
      </c>
      <c r="BI151" s="156">
        <f t="shared" si="7"/>
        <v>0</v>
      </c>
      <c r="BJ151" s="14" t="s">
        <v>79</v>
      </c>
      <c r="BK151" s="156">
        <f t="shared" si="8"/>
        <v>0</v>
      </c>
      <c r="BL151" s="14" t="s">
        <v>136</v>
      </c>
      <c r="BM151" s="155" t="s">
        <v>202</v>
      </c>
    </row>
    <row r="152" spans="1:65" s="2" customFormat="1" ht="16.5" customHeight="1">
      <c r="A152" s="28"/>
      <c r="B152" s="143"/>
      <c r="C152" s="144" t="s">
        <v>7</v>
      </c>
      <c r="D152" s="144" t="s">
        <v>132</v>
      </c>
      <c r="E152" s="145" t="s">
        <v>712</v>
      </c>
      <c r="F152" s="146" t="s">
        <v>713</v>
      </c>
      <c r="G152" s="147" t="s">
        <v>157</v>
      </c>
      <c r="H152" s="148">
        <v>2082</v>
      </c>
      <c r="I152" s="149"/>
      <c r="J152" s="149"/>
      <c r="K152" s="150"/>
      <c r="L152" s="29"/>
      <c r="M152" s="151" t="s">
        <v>1</v>
      </c>
      <c r="N152" s="152" t="s">
        <v>33</v>
      </c>
      <c r="O152" s="153">
        <v>0</v>
      </c>
      <c r="P152" s="153">
        <f t="shared" si="0"/>
        <v>0</v>
      </c>
      <c r="Q152" s="153">
        <v>0</v>
      </c>
      <c r="R152" s="153">
        <f t="shared" si="1"/>
        <v>0</v>
      </c>
      <c r="S152" s="153">
        <v>0</v>
      </c>
      <c r="T152" s="154">
        <f t="shared" si="2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5" t="s">
        <v>136</v>
      </c>
      <c r="AT152" s="155" t="s">
        <v>132</v>
      </c>
      <c r="AU152" s="155" t="s">
        <v>73</v>
      </c>
      <c r="AY152" s="14" t="s">
        <v>129</v>
      </c>
      <c r="BE152" s="156">
        <f t="shared" si="3"/>
        <v>0</v>
      </c>
      <c r="BF152" s="156">
        <f t="shared" si="4"/>
        <v>0</v>
      </c>
      <c r="BG152" s="156">
        <f t="shared" si="5"/>
        <v>0</v>
      </c>
      <c r="BH152" s="156">
        <f t="shared" si="6"/>
        <v>0</v>
      </c>
      <c r="BI152" s="156">
        <f t="shared" si="7"/>
        <v>0</v>
      </c>
      <c r="BJ152" s="14" t="s">
        <v>79</v>
      </c>
      <c r="BK152" s="156">
        <f t="shared" si="8"/>
        <v>0</v>
      </c>
      <c r="BL152" s="14" t="s">
        <v>136</v>
      </c>
      <c r="BM152" s="155" t="s">
        <v>205</v>
      </c>
    </row>
    <row r="153" spans="1:65" s="2" customFormat="1" ht="16.5" customHeight="1">
      <c r="A153" s="28"/>
      <c r="B153" s="143"/>
      <c r="C153" s="144" t="s">
        <v>206</v>
      </c>
      <c r="D153" s="144" t="s">
        <v>132</v>
      </c>
      <c r="E153" s="145" t="s">
        <v>714</v>
      </c>
      <c r="F153" s="146" t="s">
        <v>715</v>
      </c>
      <c r="G153" s="147" t="s">
        <v>716</v>
      </c>
      <c r="H153" s="148">
        <v>26</v>
      </c>
      <c r="I153" s="149"/>
      <c r="J153" s="149"/>
      <c r="K153" s="150"/>
      <c r="L153" s="29"/>
      <c r="M153" s="151" t="s">
        <v>1</v>
      </c>
      <c r="N153" s="152" t="s">
        <v>33</v>
      </c>
      <c r="O153" s="153">
        <v>0</v>
      </c>
      <c r="P153" s="153">
        <f t="shared" si="0"/>
        <v>0</v>
      </c>
      <c r="Q153" s="153">
        <v>0</v>
      </c>
      <c r="R153" s="153">
        <f t="shared" si="1"/>
        <v>0</v>
      </c>
      <c r="S153" s="153">
        <v>0</v>
      </c>
      <c r="T153" s="154">
        <f t="shared" si="2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5" t="s">
        <v>136</v>
      </c>
      <c r="AT153" s="155" t="s">
        <v>132</v>
      </c>
      <c r="AU153" s="155" t="s">
        <v>73</v>
      </c>
      <c r="AY153" s="14" t="s">
        <v>129</v>
      </c>
      <c r="BE153" s="156">
        <f t="shared" si="3"/>
        <v>0</v>
      </c>
      <c r="BF153" s="156">
        <f t="shared" si="4"/>
        <v>0</v>
      </c>
      <c r="BG153" s="156">
        <f t="shared" si="5"/>
        <v>0</v>
      </c>
      <c r="BH153" s="156">
        <f t="shared" si="6"/>
        <v>0</v>
      </c>
      <c r="BI153" s="156">
        <f t="shared" si="7"/>
        <v>0</v>
      </c>
      <c r="BJ153" s="14" t="s">
        <v>79</v>
      </c>
      <c r="BK153" s="156">
        <f t="shared" si="8"/>
        <v>0</v>
      </c>
      <c r="BL153" s="14" t="s">
        <v>136</v>
      </c>
      <c r="BM153" s="155" t="s">
        <v>209</v>
      </c>
    </row>
    <row r="154" spans="1:65" s="2" customFormat="1" ht="16.5" customHeight="1">
      <c r="A154" s="28"/>
      <c r="B154" s="143"/>
      <c r="C154" s="144" t="s">
        <v>171</v>
      </c>
      <c r="D154" s="144" t="s">
        <v>132</v>
      </c>
      <c r="E154" s="145" t="s">
        <v>717</v>
      </c>
      <c r="F154" s="146" t="s">
        <v>718</v>
      </c>
      <c r="G154" s="147" t="s">
        <v>252</v>
      </c>
      <c r="H154" s="148">
        <v>1.9</v>
      </c>
      <c r="I154" s="149"/>
      <c r="J154" s="149"/>
      <c r="K154" s="150"/>
      <c r="L154" s="29"/>
      <c r="M154" s="151" t="s">
        <v>1</v>
      </c>
      <c r="N154" s="152" t="s">
        <v>33</v>
      </c>
      <c r="O154" s="153">
        <v>0</v>
      </c>
      <c r="P154" s="153">
        <f t="shared" si="0"/>
        <v>0</v>
      </c>
      <c r="Q154" s="153">
        <v>0</v>
      </c>
      <c r="R154" s="153">
        <f t="shared" si="1"/>
        <v>0</v>
      </c>
      <c r="S154" s="153">
        <v>0</v>
      </c>
      <c r="T154" s="154">
        <f t="shared" si="2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5" t="s">
        <v>136</v>
      </c>
      <c r="AT154" s="155" t="s">
        <v>132</v>
      </c>
      <c r="AU154" s="155" t="s">
        <v>73</v>
      </c>
      <c r="AY154" s="14" t="s">
        <v>129</v>
      </c>
      <c r="BE154" s="156">
        <f t="shared" si="3"/>
        <v>0</v>
      </c>
      <c r="BF154" s="156">
        <f t="shared" si="4"/>
        <v>0</v>
      </c>
      <c r="BG154" s="156">
        <f t="shared" si="5"/>
        <v>0</v>
      </c>
      <c r="BH154" s="156">
        <f t="shared" si="6"/>
        <v>0</v>
      </c>
      <c r="BI154" s="156">
        <f t="shared" si="7"/>
        <v>0</v>
      </c>
      <c r="BJ154" s="14" t="s">
        <v>79</v>
      </c>
      <c r="BK154" s="156">
        <f t="shared" si="8"/>
        <v>0</v>
      </c>
      <c r="BL154" s="14" t="s">
        <v>136</v>
      </c>
      <c r="BM154" s="155" t="s">
        <v>212</v>
      </c>
    </row>
    <row r="155" spans="1:65" s="11" customFormat="1" ht="26" customHeight="1">
      <c r="B155" s="133"/>
      <c r="D155" s="134" t="s">
        <v>66</v>
      </c>
      <c r="E155" s="135" t="s">
        <v>187</v>
      </c>
      <c r="F155" s="135" t="s">
        <v>719</v>
      </c>
      <c r="J155" s="136">
        <f>BK155</f>
        <v>0</v>
      </c>
      <c r="L155" s="133"/>
      <c r="M155" s="137"/>
      <c r="N155" s="138"/>
      <c r="O155" s="138"/>
      <c r="P155" s="139">
        <f>SUM(P156:P166)</f>
        <v>0</v>
      </c>
      <c r="Q155" s="138"/>
      <c r="R155" s="139">
        <f>SUM(R156:R166)</f>
        <v>0</v>
      </c>
      <c r="S155" s="138"/>
      <c r="T155" s="140">
        <f>SUM(T156:T166)</f>
        <v>0</v>
      </c>
      <c r="AR155" s="134" t="s">
        <v>73</v>
      </c>
      <c r="AT155" s="141" t="s">
        <v>66</v>
      </c>
      <c r="AU155" s="141" t="s">
        <v>67</v>
      </c>
      <c r="AY155" s="134" t="s">
        <v>129</v>
      </c>
      <c r="BK155" s="142">
        <f>SUM(BK156:BK166)</f>
        <v>0</v>
      </c>
    </row>
    <row r="156" spans="1:65" s="2" customFormat="1" ht="21.75" customHeight="1">
      <c r="A156" s="28"/>
      <c r="B156" s="143"/>
      <c r="C156" s="167" t="s">
        <v>213</v>
      </c>
      <c r="D156" s="167" t="s">
        <v>541</v>
      </c>
      <c r="E156" s="168" t="s">
        <v>720</v>
      </c>
      <c r="F156" s="169" t="s">
        <v>767</v>
      </c>
      <c r="G156" s="170" t="s">
        <v>135</v>
      </c>
      <c r="H156" s="171">
        <v>1</v>
      </c>
      <c r="I156" s="172"/>
      <c r="J156" s="172"/>
      <c r="K156" s="173"/>
      <c r="L156" s="174"/>
      <c r="M156" s="175" t="s">
        <v>1</v>
      </c>
      <c r="N156" s="176" t="s">
        <v>33</v>
      </c>
      <c r="O156" s="153">
        <v>0</v>
      </c>
      <c r="P156" s="153">
        <f t="shared" ref="P156:P166" si="9">O156*H156</f>
        <v>0</v>
      </c>
      <c r="Q156" s="153">
        <v>0</v>
      </c>
      <c r="R156" s="153">
        <f t="shared" ref="R156:R166" si="10">Q156*H156</f>
        <v>0</v>
      </c>
      <c r="S156" s="153">
        <v>0</v>
      </c>
      <c r="T156" s="154">
        <f t="shared" ref="T156:T166" si="11"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5" t="s">
        <v>145</v>
      </c>
      <c r="AT156" s="155" t="s">
        <v>541</v>
      </c>
      <c r="AU156" s="155" t="s">
        <v>73</v>
      </c>
      <c r="AY156" s="14" t="s">
        <v>129</v>
      </c>
      <c r="BE156" s="156">
        <f t="shared" ref="BE156:BE166" si="12">IF(N156="základná",J156,0)</f>
        <v>0</v>
      </c>
      <c r="BF156" s="156">
        <f t="shared" ref="BF156:BF166" si="13">IF(N156="znížená",J156,0)</f>
        <v>0</v>
      </c>
      <c r="BG156" s="156">
        <f t="shared" ref="BG156:BG166" si="14">IF(N156="zákl. prenesená",J156,0)</f>
        <v>0</v>
      </c>
      <c r="BH156" s="156">
        <f t="shared" ref="BH156:BH166" si="15">IF(N156="zníž. prenesená",J156,0)</f>
        <v>0</v>
      </c>
      <c r="BI156" s="156">
        <f t="shared" ref="BI156:BI166" si="16">IF(N156="nulová",J156,0)</f>
        <v>0</v>
      </c>
      <c r="BJ156" s="14" t="s">
        <v>79</v>
      </c>
      <c r="BK156" s="156">
        <f t="shared" ref="BK156:BK166" si="17">ROUND(I156*H156,2)</f>
        <v>0</v>
      </c>
      <c r="BL156" s="14" t="s">
        <v>136</v>
      </c>
      <c r="BM156" s="155" t="s">
        <v>216</v>
      </c>
    </row>
    <row r="157" spans="1:65" s="2" customFormat="1" ht="27" customHeight="1">
      <c r="A157" s="28"/>
      <c r="B157" s="143"/>
      <c r="C157" s="167" t="s">
        <v>174</v>
      </c>
      <c r="D157" s="167" t="s">
        <v>541</v>
      </c>
      <c r="E157" s="168" t="s">
        <v>721</v>
      </c>
      <c r="F157" s="169" t="s">
        <v>768</v>
      </c>
      <c r="G157" s="170" t="s">
        <v>135</v>
      </c>
      <c r="H157" s="171">
        <v>1</v>
      </c>
      <c r="I157" s="172"/>
      <c r="J157" s="172"/>
      <c r="K157" s="173"/>
      <c r="L157" s="174"/>
      <c r="M157" s="175" t="s">
        <v>1</v>
      </c>
      <c r="N157" s="176" t="s">
        <v>33</v>
      </c>
      <c r="O157" s="153">
        <v>0</v>
      </c>
      <c r="P157" s="153">
        <f t="shared" si="9"/>
        <v>0</v>
      </c>
      <c r="Q157" s="153">
        <v>0</v>
      </c>
      <c r="R157" s="153">
        <f t="shared" si="10"/>
        <v>0</v>
      </c>
      <c r="S157" s="153">
        <v>0</v>
      </c>
      <c r="T157" s="154">
        <f t="shared" si="11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5" t="s">
        <v>145</v>
      </c>
      <c r="AT157" s="155" t="s">
        <v>541</v>
      </c>
      <c r="AU157" s="155" t="s">
        <v>73</v>
      </c>
      <c r="AY157" s="14" t="s">
        <v>129</v>
      </c>
      <c r="BE157" s="156">
        <f t="shared" si="12"/>
        <v>0</v>
      </c>
      <c r="BF157" s="156">
        <f t="shared" si="13"/>
        <v>0</v>
      </c>
      <c r="BG157" s="156">
        <f t="shared" si="14"/>
        <v>0</v>
      </c>
      <c r="BH157" s="156">
        <f t="shared" si="15"/>
        <v>0</v>
      </c>
      <c r="BI157" s="156">
        <f t="shared" si="16"/>
        <v>0</v>
      </c>
      <c r="BJ157" s="14" t="s">
        <v>79</v>
      </c>
      <c r="BK157" s="156">
        <f t="shared" si="17"/>
        <v>0</v>
      </c>
      <c r="BL157" s="14" t="s">
        <v>136</v>
      </c>
      <c r="BM157" s="155" t="s">
        <v>219</v>
      </c>
    </row>
    <row r="158" spans="1:65" s="2" customFormat="1" ht="16.5" customHeight="1">
      <c r="A158" s="28"/>
      <c r="B158" s="143"/>
      <c r="C158" s="144" t="s">
        <v>220</v>
      </c>
      <c r="D158" s="144" t="s">
        <v>132</v>
      </c>
      <c r="E158" s="145" t="s">
        <v>722</v>
      </c>
      <c r="F158" s="146" t="s">
        <v>723</v>
      </c>
      <c r="G158" s="147" t="s">
        <v>135</v>
      </c>
      <c r="H158" s="148">
        <v>1</v>
      </c>
      <c r="I158" s="149"/>
      <c r="J158" s="149"/>
      <c r="K158" s="150"/>
      <c r="L158" s="29"/>
      <c r="M158" s="151" t="s">
        <v>1</v>
      </c>
      <c r="N158" s="152" t="s">
        <v>33</v>
      </c>
      <c r="O158" s="153">
        <v>0</v>
      </c>
      <c r="P158" s="153">
        <f t="shared" si="9"/>
        <v>0</v>
      </c>
      <c r="Q158" s="153">
        <v>0</v>
      </c>
      <c r="R158" s="153">
        <f t="shared" si="10"/>
        <v>0</v>
      </c>
      <c r="S158" s="153">
        <v>0</v>
      </c>
      <c r="T158" s="154">
        <f t="shared" si="11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5" t="s">
        <v>136</v>
      </c>
      <c r="AT158" s="155" t="s">
        <v>132</v>
      </c>
      <c r="AU158" s="155" t="s">
        <v>73</v>
      </c>
      <c r="AY158" s="14" t="s">
        <v>129</v>
      </c>
      <c r="BE158" s="156">
        <f t="shared" si="12"/>
        <v>0</v>
      </c>
      <c r="BF158" s="156">
        <f t="shared" si="13"/>
        <v>0</v>
      </c>
      <c r="BG158" s="156">
        <f t="shared" si="14"/>
        <v>0</v>
      </c>
      <c r="BH158" s="156">
        <f t="shared" si="15"/>
        <v>0</v>
      </c>
      <c r="BI158" s="156">
        <f t="shared" si="16"/>
        <v>0</v>
      </c>
      <c r="BJ158" s="14" t="s">
        <v>79</v>
      </c>
      <c r="BK158" s="156">
        <f t="shared" si="17"/>
        <v>0</v>
      </c>
      <c r="BL158" s="14" t="s">
        <v>136</v>
      </c>
      <c r="BM158" s="155" t="s">
        <v>223</v>
      </c>
    </row>
    <row r="159" spans="1:65" s="2" customFormat="1" ht="16.5" customHeight="1">
      <c r="A159" s="28"/>
      <c r="B159" s="143"/>
      <c r="C159" s="167" t="s">
        <v>178</v>
      </c>
      <c r="D159" s="167" t="s">
        <v>541</v>
      </c>
      <c r="E159" s="168" t="s">
        <v>724</v>
      </c>
      <c r="F159" s="169" t="s">
        <v>725</v>
      </c>
      <c r="G159" s="170" t="s">
        <v>135</v>
      </c>
      <c r="H159" s="171">
        <v>2</v>
      </c>
      <c r="I159" s="172"/>
      <c r="J159" s="172"/>
      <c r="K159" s="173"/>
      <c r="L159" s="174"/>
      <c r="M159" s="175" t="s">
        <v>1</v>
      </c>
      <c r="N159" s="176" t="s">
        <v>33</v>
      </c>
      <c r="O159" s="153">
        <v>0</v>
      </c>
      <c r="P159" s="153">
        <f t="shared" si="9"/>
        <v>0</v>
      </c>
      <c r="Q159" s="153">
        <v>0</v>
      </c>
      <c r="R159" s="153">
        <f t="shared" si="10"/>
        <v>0</v>
      </c>
      <c r="S159" s="153">
        <v>0</v>
      </c>
      <c r="T159" s="154">
        <f t="shared" si="11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5" t="s">
        <v>145</v>
      </c>
      <c r="AT159" s="155" t="s">
        <v>541</v>
      </c>
      <c r="AU159" s="155" t="s">
        <v>73</v>
      </c>
      <c r="AY159" s="14" t="s">
        <v>129</v>
      </c>
      <c r="BE159" s="156">
        <f t="shared" si="12"/>
        <v>0</v>
      </c>
      <c r="BF159" s="156">
        <f t="shared" si="13"/>
        <v>0</v>
      </c>
      <c r="BG159" s="156">
        <f t="shared" si="14"/>
        <v>0</v>
      </c>
      <c r="BH159" s="156">
        <f t="shared" si="15"/>
        <v>0</v>
      </c>
      <c r="BI159" s="156">
        <f t="shared" si="16"/>
        <v>0</v>
      </c>
      <c r="BJ159" s="14" t="s">
        <v>79</v>
      </c>
      <c r="BK159" s="156">
        <f t="shared" si="17"/>
        <v>0</v>
      </c>
      <c r="BL159" s="14" t="s">
        <v>136</v>
      </c>
      <c r="BM159" s="155" t="s">
        <v>227</v>
      </c>
    </row>
    <row r="160" spans="1:65" s="2" customFormat="1" ht="16.5" customHeight="1">
      <c r="A160" s="28"/>
      <c r="B160" s="143"/>
      <c r="C160" s="144" t="s">
        <v>228</v>
      </c>
      <c r="D160" s="144" t="s">
        <v>132</v>
      </c>
      <c r="E160" s="145" t="s">
        <v>726</v>
      </c>
      <c r="F160" s="146" t="s">
        <v>727</v>
      </c>
      <c r="G160" s="147" t="s">
        <v>135</v>
      </c>
      <c r="H160" s="148">
        <v>2</v>
      </c>
      <c r="I160" s="149"/>
      <c r="J160" s="149"/>
      <c r="K160" s="150"/>
      <c r="L160" s="29"/>
      <c r="M160" s="151" t="s">
        <v>1</v>
      </c>
      <c r="N160" s="152" t="s">
        <v>33</v>
      </c>
      <c r="O160" s="153">
        <v>0</v>
      </c>
      <c r="P160" s="153">
        <f t="shared" si="9"/>
        <v>0</v>
      </c>
      <c r="Q160" s="153">
        <v>0</v>
      </c>
      <c r="R160" s="153">
        <f t="shared" si="10"/>
        <v>0</v>
      </c>
      <c r="S160" s="153">
        <v>0</v>
      </c>
      <c r="T160" s="154">
        <f t="shared" si="11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5" t="s">
        <v>136</v>
      </c>
      <c r="AT160" s="155" t="s">
        <v>132</v>
      </c>
      <c r="AU160" s="155" t="s">
        <v>73</v>
      </c>
      <c r="AY160" s="14" t="s">
        <v>129</v>
      </c>
      <c r="BE160" s="156">
        <f t="shared" si="12"/>
        <v>0</v>
      </c>
      <c r="BF160" s="156">
        <f t="shared" si="13"/>
        <v>0</v>
      </c>
      <c r="BG160" s="156">
        <f t="shared" si="14"/>
        <v>0</v>
      </c>
      <c r="BH160" s="156">
        <f t="shared" si="15"/>
        <v>0</v>
      </c>
      <c r="BI160" s="156">
        <f t="shared" si="16"/>
        <v>0</v>
      </c>
      <c r="BJ160" s="14" t="s">
        <v>79</v>
      </c>
      <c r="BK160" s="156">
        <f t="shared" si="17"/>
        <v>0</v>
      </c>
      <c r="BL160" s="14" t="s">
        <v>136</v>
      </c>
      <c r="BM160" s="155" t="s">
        <v>231</v>
      </c>
    </row>
    <row r="161" spans="1:65" s="2" customFormat="1" ht="16.5" customHeight="1">
      <c r="A161" s="28"/>
      <c r="B161" s="143"/>
      <c r="C161" s="167" t="s">
        <v>182</v>
      </c>
      <c r="D161" s="167" t="s">
        <v>541</v>
      </c>
      <c r="E161" s="168" t="s">
        <v>728</v>
      </c>
      <c r="F161" s="169" t="s">
        <v>729</v>
      </c>
      <c r="G161" s="170" t="s">
        <v>135</v>
      </c>
      <c r="H161" s="171">
        <v>2</v>
      </c>
      <c r="I161" s="172"/>
      <c r="J161" s="172"/>
      <c r="K161" s="173"/>
      <c r="L161" s="174"/>
      <c r="M161" s="175" t="s">
        <v>1</v>
      </c>
      <c r="N161" s="176" t="s">
        <v>33</v>
      </c>
      <c r="O161" s="153">
        <v>0</v>
      </c>
      <c r="P161" s="153">
        <f t="shared" si="9"/>
        <v>0</v>
      </c>
      <c r="Q161" s="153">
        <v>0</v>
      </c>
      <c r="R161" s="153">
        <f t="shared" si="10"/>
        <v>0</v>
      </c>
      <c r="S161" s="153">
        <v>0</v>
      </c>
      <c r="T161" s="154">
        <f t="shared" si="11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5" t="s">
        <v>145</v>
      </c>
      <c r="AT161" s="155" t="s">
        <v>541</v>
      </c>
      <c r="AU161" s="155" t="s">
        <v>73</v>
      </c>
      <c r="AY161" s="14" t="s">
        <v>129</v>
      </c>
      <c r="BE161" s="156">
        <f t="shared" si="12"/>
        <v>0</v>
      </c>
      <c r="BF161" s="156">
        <f t="shared" si="13"/>
        <v>0</v>
      </c>
      <c r="BG161" s="156">
        <f t="shared" si="14"/>
        <v>0</v>
      </c>
      <c r="BH161" s="156">
        <f t="shared" si="15"/>
        <v>0</v>
      </c>
      <c r="BI161" s="156">
        <f t="shared" si="16"/>
        <v>0</v>
      </c>
      <c r="BJ161" s="14" t="s">
        <v>79</v>
      </c>
      <c r="BK161" s="156">
        <f t="shared" si="17"/>
        <v>0</v>
      </c>
      <c r="BL161" s="14" t="s">
        <v>136</v>
      </c>
      <c r="BM161" s="155" t="s">
        <v>234</v>
      </c>
    </row>
    <row r="162" spans="1:65" s="2" customFormat="1" ht="16.5" customHeight="1">
      <c r="A162" s="28"/>
      <c r="B162" s="143"/>
      <c r="C162" s="144" t="s">
        <v>235</v>
      </c>
      <c r="D162" s="144" t="s">
        <v>132</v>
      </c>
      <c r="E162" s="145" t="s">
        <v>730</v>
      </c>
      <c r="F162" s="146" t="s">
        <v>731</v>
      </c>
      <c r="G162" s="147" t="s">
        <v>135</v>
      </c>
      <c r="H162" s="148">
        <v>2</v>
      </c>
      <c r="I162" s="149"/>
      <c r="J162" s="149"/>
      <c r="K162" s="150"/>
      <c r="L162" s="29"/>
      <c r="M162" s="151" t="s">
        <v>1</v>
      </c>
      <c r="N162" s="152" t="s">
        <v>33</v>
      </c>
      <c r="O162" s="153">
        <v>0</v>
      </c>
      <c r="P162" s="153">
        <f t="shared" si="9"/>
        <v>0</v>
      </c>
      <c r="Q162" s="153">
        <v>0</v>
      </c>
      <c r="R162" s="153">
        <f t="shared" si="10"/>
        <v>0</v>
      </c>
      <c r="S162" s="153">
        <v>0</v>
      </c>
      <c r="T162" s="154">
        <f t="shared" si="11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5" t="s">
        <v>136</v>
      </c>
      <c r="AT162" s="155" t="s">
        <v>132</v>
      </c>
      <c r="AU162" s="155" t="s">
        <v>73</v>
      </c>
      <c r="AY162" s="14" t="s">
        <v>129</v>
      </c>
      <c r="BE162" s="156">
        <f t="shared" si="12"/>
        <v>0</v>
      </c>
      <c r="BF162" s="156">
        <f t="shared" si="13"/>
        <v>0</v>
      </c>
      <c r="BG162" s="156">
        <f t="shared" si="14"/>
        <v>0</v>
      </c>
      <c r="BH162" s="156">
        <f t="shared" si="15"/>
        <v>0</v>
      </c>
      <c r="BI162" s="156">
        <f t="shared" si="16"/>
        <v>0</v>
      </c>
      <c r="BJ162" s="14" t="s">
        <v>79</v>
      </c>
      <c r="BK162" s="156">
        <f t="shared" si="17"/>
        <v>0</v>
      </c>
      <c r="BL162" s="14" t="s">
        <v>136</v>
      </c>
      <c r="BM162" s="155" t="s">
        <v>238</v>
      </c>
    </row>
    <row r="163" spans="1:65" s="2" customFormat="1" ht="16.5" customHeight="1">
      <c r="A163" s="28"/>
      <c r="B163" s="143"/>
      <c r="C163" s="167" t="s">
        <v>186</v>
      </c>
      <c r="D163" s="167" t="s">
        <v>541</v>
      </c>
      <c r="E163" s="168" t="s">
        <v>732</v>
      </c>
      <c r="F163" s="169" t="s">
        <v>733</v>
      </c>
      <c r="G163" s="170" t="s">
        <v>135</v>
      </c>
      <c r="H163" s="171">
        <v>4</v>
      </c>
      <c r="I163" s="172"/>
      <c r="J163" s="172"/>
      <c r="K163" s="173"/>
      <c r="L163" s="174"/>
      <c r="M163" s="175" t="s">
        <v>1</v>
      </c>
      <c r="N163" s="176" t="s">
        <v>33</v>
      </c>
      <c r="O163" s="153">
        <v>0</v>
      </c>
      <c r="P163" s="153">
        <f t="shared" si="9"/>
        <v>0</v>
      </c>
      <c r="Q163" s="153">
        <v>0</v>
      </c>
      <c r="R163" s="153">
        <f t="shared" si="10"/>
        <v>0</v>
      </c>
      <c r="S163" s="153">
        <v>0</v>
      </c>
      <c r="T163" s="154">
        <f t="shared" si="11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5" t="s">
        <v>145</v>
      </c>
      <c r="AT163" s="155" t="s">
        <v>541</v>
      </c>
      <c r="AU163" s="155" t="s">
        <v>73</v>
      </c>
      <c r="AY163" s="14" t="s">
        <v>129</v>
      </c>
      <c r="BE163" s="156">
        <f t="shared" si="12"/>
        <v>0</v>
      </c>
      <c r="BF163" s="156">
        <f t="shared" si="13"/>
        <v>0</v>
      </c>
      <c r="BG163" s="156">
        <f t="shared" si="14"/>
        <v>0</v>
      </c>
      <c r="BH163" s="156">
        <f t="shared" si="15"/>
        <v>0</v>
      </c>
      <c r="BI163" s="156">
        <f t="shared" si="16"/>
        <v>0</v>
      </c>
      <c r="BJ163" s="14" t="s">
        <v>79</v>
      </c>
      <c r="BK163" s="156">
        <f t="shared" si="17"/>
        <v>0</v>
      </c>
      <c r="BL163" s="14" t="s">
        <v>136</v>
      </c>
      <c r="BM163" s="155" t="s">
        <v>241</v>
      </c>
    </row>
    <row r="164" spans="1:65" s="2" customFormat="1" ht="16.5" customHeight="1">
      <c r="A164" s="28"/>
      <c r="B164" s="143"/>
      <c r="C164" s="167" t="s">
        <v>242</v>
      </c>
      <c r="D164" s="167" t="s">
        <v>541</v>
      </c>
      <c r="E164" s="168" t="s">
        <v>734</v>
      </c>
      <c r="F164" s="169" t="s">
        <v>735</v>
      </c>
      <c r="G164" s="170" t="s">
        <v>135</v>
      </c>
      <c r="H164" s="171">
        <v>1</v>
      </c>
      <c r="I164" s="172"/>
      <c r="J164" s="172"/>
      <c r="K164" s="173"/>
      <c r="L164" s="174"/>
      <c r="M164" s="175" t="s">
        <v>1</v>
      </c>
      <c r="N164" s="176" t="s">
        <v>33</v>
      </c>
      <c r="O164" s="153">
        <v>0</v>
      </c>
      <c r="P164" s="153">
        <f t="shared" si="9"/>
        <v>0</v>
      </c>
      <c r="Q164" s="153">
        <v>0</v>
      </c>
      <c r="R164" s="153">
        <f t="shared" si="10"/>
        <v>0</v>
      </c>
      <c r="S164" s="153">
        <v>0</v>
      </c>
      <c r="T164" s="154">
        <f t="shared" si="11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5" t="s">
        <v>145</v>
      </c>
      <c r="AT164" s="155" t="s">
        <v>541</v>
      </c>
      <c r="AU164" s="155" t="s">
        <v>73</v>
      </c>
      <c r="AY164" s="14" t="s">
        <v>129</v>
      </c>
      <c r="BE164" s="156">
        <f t="shared" si="12"/>
        <v>0</v>
      </c>
      <c r="BF164" s="156">
        <f t="shared" si="13"/>
        <v>0</v>
      </c>
      <c r="BG164" s="156">
        <f t="shared" si="14"/>
        <v>0</v>
      </c>
      <c r="BH164" s="156">
        <f t="shared" si="15"/>
        <v>0</v>
      </c>
      <c r="BI164" s="156">
        <f t="shared" si="16"/>
        <v>0</v>
      </c>
      <c r="BJ164" s="14" t="s">
        <v>79</v>
      </c>
      <c r="BK164" s="156">
        <f t="shared" si="17"/>
        <v>0</v>
      </c>
      <c r="BL164" s="14" t="s">
        <v>136</v>
      </c>
      <c r="BM164" s="155" t="s">
        <v>245</v>
      </c>
    </row>
    <row r="165" spans="1:65" s="2" customFormat="1" ht="16.5" customHeight="1">
      <c r="A165" s="28"/>
      <c r="B165" s="143"/>
      <c r="C165" s="144" t="s">
        <v>191</v>
      </c>
      <c r="D165" s="144" t="s">
        <v>132</v>
      </c>
      <c r="E165" s="145" t="s">
        <v>736</v>
      </c>
      <c r="F165" s="146" t="s">
        <v>737</v>
      </c>
      <c r="G165" s="147" t="s">
        <v>135</v>
      </c>
      <c r="H165" s="148">
        <v>5</v>
      </c>
      <c r="I165" s="149"/>
      <c r="J165" s="149"/>
      <c r="K165" s="150"/>
      <c r="L165" s="29"/>
      <c r="M165" s="151" t="s">
        <v>1</v>
      </c>
      <c r="N165" s="152" t="s">
        <v>33</v>
      </c>
      <c r="O165" s="153">
        <v>0</v>
      </c>
      <c r="P165" s="153">
        <f t="shared" si="9"/>
        <v>0</v>
      </c>
      <c r="Q165" s="153">
        <v>0</v>
      </c>
      <c r="R165" s="153">
        <f t="shared" si="10"/>
        <v>0</v>
      </c>
      <c r="S165" s="153">
        <v>0</v>
      </c>
      <c r="T165" s="154">
        <f t="shared" si="11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5" t="s">
        <v>136</v>
      </c>
      <c r="AT165" s="155" t="s">
        <v>132</v>
      </c>
      <c r="AU165" s="155" t="s">
        <v>73</v>
      </c>
      <c r="AY165" s="14" t="s">
        <v>129</v>
      </c>
      <c r="BE165" s="156">
        <f t="shared" si="12"/>
        <v>0</v>
      </c>
      <c r="BF165" s="156">
        <f t="shared" si="13"/>
        <v>0</v>
      </c>
      <c r="BG165" s="156">
        <f t="shared" si="14"/>
        <v>0</v>
      </c>
      <c r="BH165" s="156">
        <f t="shared" si="15"/>
        <v>0</v>
      </c>
      <c r="BI165" s="156">
        <f t="shared" si="16"/>
        <v>0</v>
      </c>
      <c r="BJ165" s="14" t="s">
        <v>79</v>
      </c>
      <c r="BK165" s="156">
        <f t="shared" si="17"/>
        <v>0</v>
      </c>
      <c r="BL165" s="14" t="s">
        <v>136</v>
      </c>
      <c r="BM165" s="155" t="s">
        <v>248</v>
      </c>
    </row>
    <row r="166" spans="1:65" s="2" customFormat="1" ht="16.5" customHeight="1">
      <c r="A166" s="28"/>
      <c r="B166" s="143"/>
      <c r="C166" s="144" t="s">
        <v>249</v>
      </c>
      <c r="D166" s="144" t="s">
        <v>132</v>
      </c>
      <c r="E166" s="145" t="s">
        <v>738</v>
      </c>
      <c r="F166" s="146" t="s">
        <v>454</v>
      </c>
      <c r="G166" s="147" t="s">
        <v>252</v>
      </c>
      <c r="H166" s="148">
        <v>0.2</v>
      </c>
      <c r="I166" s="149"/>
      <c r="J166" s="149"/>
      <c r="K166" s="150"/>
      <c r="L166" s="29"/>
      <c r="M166" s="151" t="s">
        <v>1</v>
      </c>
      <c r="N166" s="152" t="s">
        <v>33</v>
      </c>
      <c r="O166" s="153">
        <v>0</v>
      </c>
      <c r="P166" s="153">
        <f t="shared" si="9"/>
        <v>0</v>
      </c>
      <c r="Q166" s="153">
        <v>0</v>
      </c>
      <c r="R166" s="153">
        <f t="shared" si="10"/>
        <v>0</v>
      </c>
      <c r="S166" s="153">
        <v>0</v>
      </c>
      <c r="T166" s="154">
        <f t="shared" si="11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5" t="s">
        <v>136</v>
      </c>
      <c r="AT166" s="155" t="s">
        <v>132</v>
      </c>
      <c r="AU166" s="155" t="s">
        <v>73</v>
      </c>
      <c r="AY166" s="14" t="s">
        <v>129</v>
      </c>
      <c r="BE166" s="156">
        <f t="shared" si="12"/>
        <v>0</v>
      </c>
      <c r="BF166" s="156">
        <f t="shared" si="13"/>
        <v>0</v>
      </c>
      <c r="BG166" s="156">
        <f t="shared" si="14"/>
        <v>0</v>
      </c>
      <c r="BH166" s="156">
        <f t="shared" si="15"/>
        <v>0</v>
      </c>
      <c r="BI166" s="156">
        <f t="shared" si="16"/>
        <v>0</v>
      </c>
      <c r="BJ166" s="14" t="s">
        <v>79</v>
      </c>
      <c r="BK166" s="156">
        <f t="shared" si="17"/>
        <v>0</v>
      </c>
      <c r="BL166" s="14" t="s">
        <v>136</v>
      </c>
      <c r="BM166" s="155" t="s">
        <v>253</v>
      </c>
    </row>
    <row r="167" spans="1:65" s="11" customFormat="1" ht="26" customHeight="1">
      <c r="B167" s="133"/>
      <c r="D167" s="134" t="s">
        <v>66</v>
      </c>
      <c r="E167" s="135" t="s">
        <v>254</v>
      </c>
      <c r="F167" s="135" t="s">
        <v>739</v>
      </c>
      <c r="J167" s="136">
        <f>BK167</f>
        <v>0</v>
      </c>
      <c r="L167" s="133"/>
      <c r="M167" s="137"/>
      <c r="N167" s="138"/>
      <c r="O167" s="138"/>
      <c r="P167" s="139">
        <f>SUM(P168:P172)</f>
        <v>0</v>
      </c>
      <c r="Q167" s="138"/>
      <c r="R167" s="139">
        <f>SUM(R168:R172)</f>
        <v>0</v>
      </c>
      <c r="S167" s="138"/>
      <c r="T167" s="140">
        <f>SUM(T168:T172)</f>
        <v>0</v>
      </c>
      <c r="AR167" s="134" t="s">
        <v>73</v>
      </c>
      <c r="AT167" s="141" t="s">
        <v>66</v>
      </c>
      <c r="AU167" s="141" t="s">
        <v>67</v>
      </c>
      <c r="AY167" s="134" t="s">
        <v>129</v>
      </c>
      <c r="BK167" s="142">
        <f>SUM(BK168:BK172)</f>
        <v>0</v>
      </c>
    </row>
    <row r="168" spans="1:65" s="2" customFormat="1" ht="26" customHeight="1">
      <c r="A168" s="28"/>
      <c r="B168" s="143"/>
      <c r="C168" s="167" t="s">
        <v>195</v>
      </c>
      <c r="D168" s="167" t="s">
        <v>541</v>
      </c>
      <c r="E168" s="168" t="s">
        <v>740</v>
      </c>
      <c r="F168" s="169" t="s">
        <v>771</v>
      </c>
      <c r="G168" s="170" t="s">
        <v>157</v>
      </c>
      <c r="H168" s="171">
        <v>3</v>
      </c>
      <c r="I168" s="172"/>
      <c r="J168" s="172"/>
      <c r="K168" s="173"/>
      <c r="L168" s="174"/>
      <c r="M168" s="175" t="s">
        <v>1</v>
      </c>
      <c r="N168" s="176" t="s">
        <v>33</v>
      </c>
      <c r="O168" s="153">
        <v>0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5" t="s">
        <v>145</v>
      </c>
      <c r="AT168" s="155" t="s">
        <v>541</v>
      </c>
      <c r="AU168" s="155" t="s">
        <v>73</v>
      </c>
      <c r="AY168" s="14" t="s">
        <v>129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4" t="s">
        <v>79</v>
      </c>
      <c r="BK168" s="156">
        <f>ROUND(I168*H168,2)</f>
        <v>0</v>
      </c>
      <c r="BL168" s="14" t="s">
        <v>136</v>
      </c>
      <c r="BM168" s="155" t="s">
        <v>258</v>
      </c>
    </row>
    <row r="169" spans="1:65" s="2" customFormat="1" ht="21.75" customHeight="1">
      <c r="A169" s="28"/>
      <c r="B169" s="143"/>
      <c r="C169" s="144" t="s">
        <v>259</v>
      </c>
      <c r="D169" s="144" t="s">
        <v>132</v>
      </c>
      <c r="E169" s="145" t="s">
        <v>741</v>
      </c>
      <c r="F169" s="146" t="s">
        <v>742</v>
      </c>
      <c r="G169" s="147" t="s">
        <v>157</v>
      </c>
      <c r="H169" s="148">
        <v>3</v>
      </c>
      <c r="I169" s="149"/>
      <c r="J169" s="149"/>
      <c r="K169" s="150"/>
      <c r="L169" s="29"/>
      <c r="M169" s="151" t="s">
        <v>1</v>
      </c>
      <c r="N169" s="152" t="s">
        <v>33</v>
      </c>
      <c r="O169" s="153">
        <v>0</v>
      </c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5" t="s">
        <v>136</v>
      </c>
      <c r="AT169" s="155" t="s">
        <v>132</v>
      </c>
      <c r="AU169" s="155" t="s">
        <v>73</v>
      </c>
      <c r="AY169" s="14" t="s">
        <v>129</v>
      </c>
      <c r="BE169" s="156">
        <f>IF(N169="základná",J169,0)</f>
        <v>0</v>
      </c>
      <c r="BF169" s="156">
        <f>IF(N169="znížená",J169,0)</f>
        <v>0</v>
      </c>
      <c r="BG169" s="156">
        <f>IF(N169="zákl. prenesená",J169,0)</f>
        <v>0</v>
      </c>
      <c r="BH169" s="156">
        <f>IF(N169="zníž. prenesená",J169,0)</f>
        <v>0</v>
      </c>
      <c r="BI169" s="156">
        <f>IF(N169="nulová",J169,0)</f>
        <v>0</v>
      </c>
      <c r="BJ169" s="14" t="s">
        <v>79</v>
      </c>
      <c r="BK169" s="156">
        <f>ROUND(I169*H169,2)</f>
        <v>0</v>
      </c>
      <c r="BL169" s="14" t="s">
        <v>136</v>
      </c>
      <c r="BM169" s="155" t="s">
        <v>262</v>
      </c>
    </row>
    <row r="170" spans="1:65" s="2" customFormat="1" ht="21.75" customHeight="1">
      <c r="A170" s="28"/>
      <c r="B170" s="143"/>
      <c r="C170" s="167" t="s">
        <v>198</v>
      </c>
      <c r="D170" s="167" t="s">
        <v>541</v>
      </c>
      <c r="E170" s="168" t="s">
        <v>743</v>
      </c>
      <c r="F170" s="169" t="s">
        <v>772</v>
      </c>
      <c r="G170" s="170" t="s">
        <v>157</v>
      </c>
      <c r="H170" s="171">
        <v>10</v>
      </c>
      <c r="I170" s="172"/>
      <c r="J170" s="172"/>
      <c r="K170" s="173"/>
      <c r="L170" s="174"/>
      <c r="M170" s="175" t="s">
        <v>1</v>
      </c>
      <c r="N170" s="176" t="s">
        <v>33</v>
      </c>
      <c r="O170" s="153">
        <v>0</v>
      </c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5" t="s">
        <v>145</v>
      </c>
      <c r="AT170" s="155" t="s">
        <v>541</v>
      </c>
      <c r="AU170" s="155" t="s">
        <v>73</v>
      </c>
      <c r="AY170" s="14" t="s">
        <v>129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4" t="s">
        <v>79</v>
      </c>
      <c r="BK170" s="156">
        <f>ROUND(I170*H170,2)</f>
        <v>0</v>
      </c>
      <c r="BL170" s="14" t="s">
        <v>136</v>
      </c>
      <c r="BM170" s="155" t="s">
        <v>265</v>
      </c>
    </row>
    <row r="171" spans="1:65" s="2" customFormat="1" ht="21.75" customHeight="1">
      <c r="A171" s="28"/>
      <c r="B171" s="143"/>
      <c r="C171" s="144" t="s">
        <v>266</v>
      </c>
      <c r="D171" s="144" t="s">
        <v>132</v>
      </c>
      <c r="E171" s="145" t="s">
        <v>744</v>
      </c>
      <c r="F171" s="146" t="s">
        <v>745</v>
      </c>
      <c r="G171" s="147" t="s">
        <v>157</v>
      </c>
      <c r="H171" s="148">
        <v>10</v>
      </c>
      <c r="I171" s="149"/>
      <c r="J171" s="149"/>
      <c r="K171" s="150"/>
      <c r="L171" s="29"/>
      <c r="M171" s="151" t="s">
        <v>1</v>
      </c>
      <c r="N171" s="152" t="s">
        <v>33</v>
      </c>
      <c r="O171" s="153">
        <v>0</v>
      </c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5" t="s">
        <v>136</v>
      </c>
      <c r="AT171" s="155" t="s">
        <v>132</v>
      </c>
      <c r="AU171" s="155" t="s">
        <v>73</v>
      </c>
      <c r="AY171" s="14" t="s">
        <v>129</v>
      </c>
      <c r="BE171" s="156">
        <f>IF(N171="základná",J171,0)</f>
        <v>0</v>
      </c>
      <c r="BF171" s="156">
        <f>IF(N171="znížená",J171,0)</f>
        <v>0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4" t="s">
        <v>79</v>
      </c>
      <c r="BK171" s="156">
        <f>ROUND(I171*H171,2)</f>
        <v>0</v>
      </c>
      <c r="BL171" s="14" t="s">
        <v>136</v>
      </c>
      <c r="BM171" s="155" t="s">
        <v>269</v>
      </c>
    </row>
    <row r="172" spans="1:65" s="2" customFormat="1" ht="16.5" customHeight="1">
      <c r="A172" s="28"/>
      <c r="B172" s="143"/>
      <c r="C172" s="144" t="s">
        <v>202</v>
      </c>
      <c r="D172" s="144" t="s">
        <v>132</v>
      </c>
      <c r="E172" s="145" t="s">
        <v>746</v>
      </c>
      <c r="F172" s="146" t="s">
        <v>473</v>
      </c>
      <c r="G172" s="147" t="s">
        <v>252</v>
      </c>
      <c r="H172" s="148">
        <v>1.4</v>
      </c>
      <c r="I172" s="149"/>
      <c r="J172" s="149"/>
      <c r="K172" s="150"/>
      <c r="L172" s="29"/>
      <c r="M172" s="151" t="s">
        <v>1</v>
      </c>
      <c r="N172" s="152" t="s">
        <v>33</v>
      </c>
      <c r="O172" s="153">
        <v>0</v>
      </c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5" t="s">
        <v>136</v>
      </c>
      <c r="AT172" s="155" t="s">
        <v>132</v>
      </c>
      <c r="AU172" s="155" t="s">
        <v>73</v>
      </c>
      <c r="AY172" s="14" t="s">
        <v>129</v>
      </c>
      <c r="BE172" s="156">
        <f>IF(N172="základná",J172,0)</f>
        <v>0</v>
      </c>
      <c r="BF172" s="156">
        <f>IF(N172="znížená",J172,0)</f>
        <v>0</v>
      </c>
      <c r="BG172" s="156">
        <f>IF(N172="zákl. prenesená",J172,0)</f>
        <v>0</v>
      </c>
      <c r="BH172" s="156">
        <f>IF(N172="zníž. prenesená",J172,0)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136</v>
      </c>
      <c r="BM172" s="155" t="s">
        <v>272</v>
      </c>
    </row>
    <row r="173" spans="1:65" s="11" customFormat="1" ht="26" customHeight="1">
      <c r="B173" s="133"/>
      <c r="D173" s="134" t="s">
        <v>66</v>
      </c>
      <c r="E173" s="135" t="s">
        <v>361</v>
      </c>
      <c r="F173" s="135" t="s">
        <v>747</v>
      </c>
      <c r="J173" s="136">
        <f>BK173</f>
        <v>0</v>
      </c>
      <c r="L173" s="133"/>
      <c r="M173" s="137"/>
      <c r="N173" s="138"/>
      <c r="O173" s="138"/>
      <c r="P173" s="139">
        <f>SUM(P174:P175)</f>
        <v>0</v>
      </c>
      <c r="Q173" s="138"/>
      <c r="R173" s="139">
        <f>SUM(R174:R175)</f>
        <v>0</v>
      </c>
      <c r="S173" s="138"/>
      <c r="T173" s="140">
        <f>SUM(T174:T175)</f>
        <v>0</v>
      </c>
      <c r="AR173" s="134" t="s">
        <v>73</v>
      </c>
      <c r="AT173" s="141" t="s">
        <v>66</v>
      </c>
      <c r="AU173" s="141" t="s">
        <v>67</v>
      </c>
      <c r="AY173" s="134" t="s">
        <v>129</v>
      </c>
      <c r="BK173" s="142">
        <f>SUM(BK174:BK175)</f>
        <v>0</v>
      </c>
    </row>
    <row r="174" spans="1:65" s="2" customFormat="1" ht="21.75" customHeight="1">
      <c r="A174" s="28"/>
      <c r="B174" s="143"/>
      <c r="C174" s="144" t="s">
        <v>273</v>
      </c>
      <c r="D174" s="144" t="s">
        <v>132</v>
      </c>
      <c r="E174" s="145" t="s">
        <v>748</v>
      </c>
      <c r="F174" s="146" t="s">
        <v>749</v>
      </c>
      <c r="G174" s="147" t="s">
        <v>157</v>
      </c>
      <c r="H174" s="148">
        <v>3</v>
      </c>
      <c r="I174" s="149"/>
      <c r="J174" s="149"/>
      <c r="K174" s="150"/>
      <c r="L174" s="29"/>
      <c r="M174" s="151" t="s">
        <v>1</v>
      </c>
      <c r="N174" s="152" t="s">
        <v>33</v>
      </c>
      <c r="O174" s="153">
        <v>0</v>
      </c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5" t="s">
        <v>136</v>
      </c>
      <c r="AT174" s="155" t="s">
        <v>132</v>
      </c>
      <c r="AU174" s="155" t="s">
        <v>73</v>
      </c>
      <c r="AY174" s="14" t="s">
        <v>129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4" t="s">
        <v>79</v>
      </c>
      <c r="BK174" s="156">
        <f>ROUND(I174*H174,2)</f>
        <v>0</v>
      </c>
      <c r="BL174" s="14" t="s">
        <v>136</v>
      </c>
      <c r="BM174" s="155" t="s">
        <v>276</v>
      </c>
    </row>
    <row r="175" spans="1:65" s="2" customFormat="1" ht="21.75" customHeight="1">
      <c r="A175" s="28"/>
      <c r="B175" s="143"/>
      <c r="C175" s="144" t="s">
        <v>205</v>
      </c>
      <c r="D175" s="144" t="s">
        <v>132</v>
      </c>
      <c r="E175" s="145" t="s">
        <v>750</v>
      </c>
      <c r="F175" s="146" t="s">
        <v>751</v>
      </c>
      <c r="G175" s="147" t="s">
        <v>157</v>
      </c>
      <c r="H175" s="148">
        <v>10</v>
      </c>
      <c r="I175" s="149"/>
      <c r="J175" s="149"/>
      <c r="K175" s="150"/>
      <c r="L175" s="29"/>
      <c r="M175" s="151" t="s">
        <v>1</v>
      </c>
      <c r="N175" s="152" t="s">
        <v>33</v>
      </c>
      <c r="O175" s="153">
        <v>0</v>
      </c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5" t="s">
        <v>136</v>
      </c>
      <c r="AT175" s="155" t="s">
        <v>132</v>
      </c>
      <c r="AU175" s="155" t="s">
        <v>73</v>
      </c>
      <c r="AY175" s="14" t="s">
        <v>129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4" t="s">
        <v>79</v>
      </c>
      <c r="BK175" s="156">
        <f>ROUND(I175*H175,2)</f>
        <v>0</v>
      </c>
      <c r="BL175" s="14" t="s">
        <v>136</v>
      </c>
      <c r="BM175" s="155" t="s">
        <v>279</v>
      </c>
    </row>
    <row r="176" spans="1:65" s="11" customFormat="1" ht="26" customHeight="1">
      <c r="B176" s="133"/>
      <c r="D176" s="134" t="s">
        <v>66</v>
      </c>
      <c r="E176" s="135" t="s">
        <v>456</v>
      </c>
      <c r="F176" s="135" t="s">
        <v>752</v>
      </c>
      <c r="J176" s="136">
        <f>BK176</f>
        <v>0</v>
      </c>
      <c r="L176" s="133"/>
      <c r="M176" s="137"/>
      <c r="N176" s="138"/>
      <c r="O176" s="138"/>
      <c r="P176" s="139">
        <f>SUM(P177:P180)</f>
        <v>0</v>
      </c>
      <c r="Q176" s="138"/>
      <c r="R176" s="139">
        <f>SUM(R177:R180)</f>
        <v>0</v>
      </c>
      <c r="S176" s="138"/>
      <c r="T176" s="140">
        <f>SUM(T177:T180)</f>
        <v>0</v>
      </c>
      <c r="AR176" s="134" t="s">
        <v>73</v>
      </c>
      <c r="AT176" s="141" t="s">
        <v>66</v>
      </c>
      <c r="AU176" s="141" t="s">
        <v>67</v>
      </c>
      <c r="AY176" s="134" t="s">
        <v>129</v>
      </c>
      <c r="BK176" s="142">
        <f>SUM(BK177:BK180)</f>
        <v>0</v>
      </c>
    </row>
    <row r="177" spans="1:65" s="2" customFormat="1" ht="16.5" customHeight="1">
      <c r="A177" s="28"/>
      <c r="B177" s="143"/>
      <c r="C177" s="144" t="s">
        <v>280</v>
      </c>
      <c r="D177" s="144" t="s">
        <v>132</v>
      </c>
      <c r="E177" s="145" t="s">
        <v>753</v>
      </c>
      <c r="F177" s="146" t="s">
        <v>754</v>
      </c>
      <c r="G177" s="147" t="s">
        <v>499</v>
      </c>
      <c r="H177" s="148">
        <v>16</v>
      </c>
      <c r="I177" s="149"/>
      <c r="J177" s="149"/>
      <c r="K177" s="150"/>
      <c r="L177" s="29"/>
      <c r="M177" s="151" t="s">
        <v>1</v>
      </c>
      <c r="N177" s="152" t="s">
        <v>33</v>
      </c>
      <c r="O177" s="153">
        <v>0</v>
      </c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5" t="s">
        <v>136</v>
      </c>
      <c r="AT177" s="155" t="s">
        <v>132</v>
      </c>
      <c r="AU177" s="155" t="s">
        <v>73</v>
      </c>
      <c r="AY177" s="14" t="s">
        <v>129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4" t="s">
        <v>79</v>
      </c>
      <c r="BK177" s="156">
        <f>ROUND(I177*H177,2)</f>
        <v>0</v>
      </c>
      <c r="BL177" s="14" t="s">
        <v>136</v>
      </c>
      <c r="BM177" s="155" t="s">
        <v>283</v>
      </c>
    </row>
    <row r="178" spans="1:65" s="2" customFormat="1" ht="16.5" customHeight="1">
      <c r="A178" s="28"/>
      <c r="B178" s="143"/>
      <c r="C178" s="144" t="s">
        <v>209</v>
      </c>
      <c r="D178" s="144" t="s">
        <v>132</v>
      </c>
      <c r="E178" s="145" t="s">
        <v>755</v>
      </c>
      <c r="F178" s="146" t="s">
        <v>756</v>
      </c>
      <c r="G178" s="147" t="s">
        <v>499</v>
      </c>
      <c r="H178" s="148">
        <v>72</v>
      </c>
      <c r="I178" s="149"/>
      <c r="J178" s="149"/>
      <c r="K178" s="150"/>
      <c r="L178" s="29"/>
      <c r="M178" s="151" t="s">
        <v>1</v>
      </c>
      <c r="N178" s="152" t="s">
        <v>33</v>
      </c>
      <c r="O178" s="153">
        <v>0</v>
      </c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5" t="s">
        <v>136</v>
      </c>
      <c r="AT178" s="155" t="s">
        <v>132</v>
      </c>
      <c r="AU178" s="155" t="s">
        <v>73</v>
      </c>
      <c r="AY178" s="14" t="s">
        <v>129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4" t="s">
        <v>79</v>
      </c>
      <c r="BK178" s="156">
        <f>ROUND(I178*H178,2)</f>
        <v>0</v>
      </c>
      <c r="BL178" s="14" t="s">
        <v>136</v>
      </c>
      <c r="BM178" s="155" t="s">
        <v>286</v>
      </c>
    </row>
    <row r="179" spans="1:65" s="2" customFormat="1" ht="16.5" customHeight="1">
      <c r="A179" s="28"/>
      <c r="B179" s="143"/>
      <c r="C179" s="144" t="s">
        <v>287</v>
      </c>
      <c r="D179" s="144" t="s">
        <v>132</v>
      </c>
      <c r="E179" s="145" t="s">
        <v>757</v>
      </c>
      <c r="F179" s="146" t="s">
        <v>758</v>
      </c>
      <c r="G179" s="147" t="s">
        <v>492</v>
      </c>
      <c r="H179" s="148">
        <v>1</v>
      </c>
      <c r="I179" s="149"/>
      <c r="J179" s="149"/>
      <c r="K179" s="150"/>
      <c r="L179" s="29"/>
      <c r="M179" s="151" t="s">
        <v>1</v>
      </c>
      <c r="N179" s="152" t="s">
        <v>33</v>
      </c>
      <c r="O179" s="153">
        <v>0</v>
      </c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5" t="s">
        <v>136</v>
      </c>
      <c r="AT179" s="155" t="s">
        <v>132</v>
      </c>
      <c r="AU179" s="155" t="s">
        <v>73</v>
      </c>
      <c r="AY179" s="14" t="s">
        <v>129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4" t="s">
        <v>79</v>
      </c>
      <c r="BK179" s="156">
        <f>ROUND(I179*H179,2)</f>
        <v>0</v>
      </c>
      <c r="BL179" s="14" t="s">
        <v>136</v>
      </c>
      <c r="BM179" s="155" t="s">
        <v>290</v>
      </c>
    </row>
    <row r="180" spans="1:65" s="2" customFormat="1" ht="44" customHeight="1">
      <c r="A180" s="28"/>
      <c r="B180" s="143"/>
      <c r="C180" s="144" t="s">
        <v>212</v>
      </c>
      <c r="D180" s="144" t="s">
        <v>132</v>
      </c>
      <c r="E180" s="145" t="s">
        <v>759</v>
      </c>
      <c r="F180" s="146" t="s">
        <v>769</v>
      </c>
      <c r="G180" s="147" t="s">
        <v>492</v>
      </c>
      <c r="H180" s="148">
        <v>1</v>
      </c>
      <c r="I180" s="149"/>
      <c r="J180" s="149"/>
      <c r="K180" s="150"/>
      <c r="L180" s="29"/>
      <c r="M180" s="157" t="s">
        <v>1</v>
      </c>
      <c r="N180" s="158" t="s">
        <v>33</v>
      </c>
      <c r="O180" s="159">
        <v>0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5" t="s">
        <v>136</v>
      </c>
      <c r="AT180" s="155" t="s">
        <v>132</v>
      </c>
      <c r="AU180" s="155" t="s">
        <v>73</v>
      </c>
      <c r="AY180" s="14" t="s">
        <v>129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4" t="s">
        <v>79</v>
      </c>
      <c r="BK180" s="156">
        <f>ROUND(I180*H180,2)</f>
        <v>0</v>
      </c>
      <c r="BL180" s="14" t="s">
        <v>136</v>
      </c>
      <c r="BM180" s="155" t="s">
        <v>293</v>
      </c>
    </row>
    <row r="181" spans="1:65" s="2" customFormat="1" ht="12" customHeight="1">
      <c r="A181" s="28"/>
      <c r="B181" s="43"/>
      <c r="C181" s="44"/>
      <c r="D181" s="44"/>
      <c r="E181" s="44"/>
      <c r="F181" s="44"/>
      <c r="G181" s="44"/>
      <c r="H181" s="44"/>
      <c r="I181" s="44"/>
      <c r="J181" s="44"/>
      <c r="K181" s="44"/>
      <c r="L181" s="29"/>
      <c r="M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</row>
  </sheetData>
  <autoFilter ref="C129:K180" xr:uid="{00000000-0009-0000-0000-000003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Rekapitulácia stavby</vt:lpstr>
      <vt:lpstr>SO 01 - Ústredné vykurovanie</vt:lpstr>
      <vt:lpstr>SO 02 - SO 02 Teplovod ve...</vt:lpstr>
      <vt:lpstr>SO 02-2 - SO 02 Teplovod ...</vt:lpstr>
      <vt:lpstr>'Rekapitulácia stavby'!Print_Area</vt:lpstr>
      <vt:lpstr>'SO 01 - Ústredné vykurovanie'!Print_Area</vt:lpstr>
      <vt:lpstr>'SO 02 - SO 02 Teplovod ve...'!Print_Area</vt:lpstr>
      <vt:lpstr>'SO 02-2 - SO 02 Teplovod ...'!Print_Area</vt:lpstr>
      <vt:lpstr>'Rekapitulácia stavby'!Print_Titles</vt:lpstr>
      <vt:lpstr>'SO 01 - Ústredné vykurovanie'!Print_Titles</vt:lpstr>
      <vt:lpstr>'SO 02 - SO 02 Teplovod ve...'!Print_Titles</vt:lpstr>
      <vt:lpstr>'SO 02-2 - SO 02 Teplovod ...'!Print_Titles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STANKA-NOTBUK\Asus</dc:creator>
  <cp:lastModifiedBy>Microsoft Office User</cp:lastModifiedBy>
  <dcterms:created xsi:type="dcterms:W3CDTF">2020-01-29T06:33:35Z</dcterms:created>
  <dcterms:modified xsi:type="dcterms:W3CDTF">2021-05-20T14:41:05Z</dcterms:modified>
</cp:coreProperties>
</file>